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filterPrivacy="1" showInkAnnotation="0" codeName="ThisWorkbook" defaultThemeVersion="124226"/>
  <xr:revisionPtr revIDLastSave="0" documentId="13_ncr:1_{2E5E61E7-49ED-4024-BD46-5125FBAED215}" xr6:coauthVersionLast="47" xr6:coauthVersionMax="47" xr10:uidLastSave="{00000000-0000-0000-0000-000000000000}"/>
  <bookViews>
    <workbookView xWindow="-120" yWindow="-120" windowWidth="29040" windowHeight="15720" tabRatio="725" xr2:uid="{728AFF03-B4C3-4C78-BA39-9F113FCF3C58}"/>
  </bookViews>
  <sheets>
    <sheet name="Índice" sheetId="23" r:id="rId1"/>
    <sheet name="Graficos" sheetId="157" r:id="rId2"/>
    <sheet name="Datos" sheetId="144" state="veryHidden" r:id="rId3"/>
    <sheet name="aux" sheetId="155" state="veryHidden" r:id="rId4"/>
    <sheet name="Consulta" sheetId="154" r:id="rId5"/>
    <sheet name="A1" sheetId="159" r:id="rId6"/>
    <sheet name="A2.1" sheetId="160" r:id="rId7"/>
    <sheet name="A2.2" sheetId="161" r:id="rId8"/>
    <sheet name="A2.3" sheetId="162" r:id="rId9"/>
    <sheet name="A2.4" sheetId="163" r:id="rId10"/>
    <sheet name="A3.1" sheetId="164" r:id="rId11"/>
    <sheet name="A3.2" sheetId="165" r:id="rId12"/>
    <sheet name="A3.3" sheetId="166" r:id="rId13"/>
    <sheet name="A3.4" sheetId="167" r:id="rId14"/>
    <sheet name="A4" sheetId="168" r:id="rId15"/>
    <sheet name="A5" sheetId="169" r:id="rId16"/>
    <sheet name="A6" sheetId="170" r:id="rId17"/>
    <sheet name="A7" sheetId="171" r:id="rId18"/>
    <sheet name="A8" sheetId="172" r:id="rId19"/>
    <sheet name="A9" sheetId="173" r:id="rId20"/>
    <sheet name="A10" sheetId="174" r:id="rId21"/>
    <sheet name="A11" sheetId="175" r:id="rId22"/>
    <sheet name="A12" sheetId="176" r:id="rId23"/>
  </sheets>
  <definedNames>
    <definedName name="_xlnm._FilterDatabase" localSheetId="4" hidden="1">Consulta!$B$5</definedName>
    <definedName name="_xlnm._FilterDatabase" localSheetId="2" hidden="1">Datos!$A$5:$V$32</definedName>
    <definedName name="_xlnm._FilterDatabase" localSheetId="1" hidden="1">Graficos!$A$1:$B$120</definedName>
    <definedName name="_g0101" localSheetId="2">#REF!</definedName>
    <definedName name="_g0102" localSheetId="2">#REF!</definedName>
    <definedName name="_Toc352860830" localSheetId="0">Índice!$F$4</definedName>
    <definedName name="Indice" localSheetId="2">#REF!</definedName>
    <definedName name="OLE_LINK2" localSheetId="2">Datos!$S$1</definedName>
    <definedName name="valoresGrafico">IF(_xlfn.XLOOKUP(Consulta!$C$3,aux!$E$2:$E$12,aux!$F$2:$F$12,,0)="M€",Consulta!$B$11:$E$11,IF(_xlfn.XLOOKUP(Consulta!$C$3,aux!$E$2:$E$12,aux!$F$2:$F$12,,0)="%",Consulta!$B$12:$E$12,Consulta!$B$13:$E$13))</definedName>
    <definedName name="Z_3E529164_711C_4C47_836A_51765C831C38_.wvu.FilterData" localSheetId="2" hidden="1">Datos!$A$1:$V$34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154" l="1"/>
  <c r="C10" i="154"/>
  <c r="D10" i="154" s="1"/>
  <c r="E10" i="154" s="1"/>
  <c r="L5" i="154"/>
  <c r="L3" i="154"/>
  <c r="A2" i="155" a="1"/>
  <c r="A2" i="155" s="1"/>
  <c r="E11" i="154" a="1"/>
  <c r="C13" i="154" a="1"/>
  <c r="B11" i="154" a="1"/>
  <c r="E12" i="154" a="1"/>
  <c r="E13" i="154" a="1"/>
  <c r="B12" i="154" a="1"/>
  <c r="D12" i="154" a="1"/>
  <c r="C12" i="154" a="1"/>
  <c r="D13" i="154" a="1"/>
  <c r="B13" i="154" a="1"/>
  <c r="C11" i="154" a="1"/>
  <c r="D11" i="154" a="1"/>
  <c r="D13" i="154" l="1"/>
  <c r="E13" i="154"/>
  <c r="B12" i="154"/>
  <c r="C12" i="154"/>
  <c r="D12" i="154"/>
  <c r="E12" i="154"/>
  <c r="B13" i="154"/>
  <c r="C13" i="154"/>
  <c r="E11" i="154"/>
  <c r="D11" i="154"/>
  <c r="C11" i="154"/>
  <c r="B11" i="154"/>
  <c r="G4" i="154"/>
  <c r="AB5" i="144"/>
  <c r="AU13" i="144" l="1"/>
  <c r="AU20" i="144"/>
  <c r="AU27" i="144"/>
  <c r="AU34" i="144"/>
  <c r="AU41" i="144"/>
  <c r="AU48" i="144"/>
  <c r="AU55" i="144"/>
  <c r="AU62" i="144"/>
  <c r="AU69" i="144"/>
  <c r="AU76" i="144"/>
  <c r="AU83" i="144"/>
  <c r="AU90" i="144"/>
  <c r="AU97" i="144"/>
  <c r="AU104" i="144"/>
  <c r="AU111" i="144"/>
  <c r="AU118" i="144"/>
  <c r="AU125" i="144"/>
  <c r="AU132" i="144"/>
  <c r="AU139" i="144"/>
  <c r="AU146" i="144"/>
  <c r="AU153" i="144"/>
  <c r="AU160" i="144"/>
  <c r="AU167" i="144"/>
  <c r="AU174" i="144"/>
  <c r="AU181" i="144"/>
  <c r="AU188" i="144"/>
  <c r="AU195" i="144"/>
  <c r="AU202" i="144"/>
  <c r="AT21" i="144"/>
  <c r="AT105" i="144"/>
  <c r="AT161" i="144"/>
  <c r="AT203" i="144"/>
  <c r="AU14" i="144"/>
  <c r="AU42" i="144"/>
  <c r="AU56" i="144"/>
  <c r="AU63" i="144"/>
  <c r="AS7" i="144"/>
  <c r="AS14" i="144"/>
  <c r="AS21" i="144"/>
  <c r="AS28" i="144"/>
  <c r="AS35" i="144"/>
  <c r="AS42" i="144"/>
  <c r="AS49" i="144"/>
  <c r="AS56" i="144"/>
  <c r="AS63" i="144"/>
  <c r="AS70" i="144"/>
  <c r="AS77" i="144"/>
  <c r="AS84" i="144"/>
  <c r="AS91" i="144"/>
  <c r="AS98" i="144"/>
  <c r="AS105" i="144"/>
  <c r="AS112" i="144"/>
  <c r="AS119" i="144"/>
  <c r="AS126" i="144"/>
  <c r="AS133" i="144"/>
  <c r="AS140" i="144"/>
  <c r="AS147" i="144"/>
  <c r="AS154" i="144"/>
  <c r="AS161" i="144"/>
  <c r="AS168" i="144"/>
  <c r="AS175" i="144"/>
  <c r="AS182" i="144"/>
  <c r="AS189" i="144"/>
  <c r="AS203" i="144"/>
  <c r="AT7" i="144"/>
  <c r="AT28" i="144"/>
  <c r="AT35" i="144"/>
  <c r="AT42" i="144"/>
  <c r="AT49" i="144"/>
  <c r="AT56" i="144"/>
  <c r="AT63" i="144"/>
  <c r="AT70" i="144"/>
  <c r="AT77" i="144"/>
  <c r="AT84" i="144"/>
  <c r="AT91" i="144"/>
  <c r="AT98" i="144"/>
  <c r="AT112" i="144"/>
  <c r="AT119" i="144"/>
  <c r="AT126" i="144"/>
  <c r="AT133" i="144"/>
  <c r="AT140" i="144"/>
  <c r="AT147" i="144"/>
  <c r="AT154" i="144"/>
  <c r="AT168" i="144"/>
  <c r="AT175" i="144"/>
  <c r="AT182" i="144"/>
  <c r="AT189" i="144"/>
  <c r="AT196" i="144"/>
  <c r="AU7" i="144"/>
  <c r="AU21" i="144"/>
  <c r="AU28" i="144"/>
  <c r="AU35" i="144"/>
  <c r="AT14" i="144"/>
  <c r="AS24" i="144"/>
  <c r="AT32" i="144"/>
  <c r="AU40" i="144"/>
  <c r="AS58" i="144"/>
  <c r="AT66" i="144"/>
  <c r="AT74" i="144"/>
  <c r="AT82" i="144"/>
  <c r="AT90" i="144"/>
  <c r="AT99" i="144"/>
  <c r="AT107" i="144"/>
  <c r="AT115" i="144"/>
  <c r="AT123" i="144"/>
  <c r="AT131" i="144"/>
  <c r="AT139" i="144"/>
  <c r="AT148" i="144"/>
  <c r="AT156" i="144"/>
  <c r="AT164" i="144"/>
  <c r="AT172" i="144"/>
  <c r="AT180" i="144"/>
  <c r="AT188" i="144"/>
  <c r="AS197" i="144"/>
  <c r="AS205" i="144"/>
  <c r="AU197" i="144"/>
  <c r="AU205" i="144"/>
  <c r="AT181" i="144"/>
  <c r="AS206" i="144"/>
  <c r="AT25" i="144"/>
  <c r="AU108" i="144"/>
  <c r="AU182" i="144"/>
  <c r="AT43" i="144"/>
  <c r="AT51" i="144"/>
  <c r="AU59" i="144"/>
  <c r="AS117" i="144"/>
  <c r="AS183" i="144"/>
  <c r="AT101" i="144"/>
  <c r="AT142" i="144"/>
  <c r="AT191" i="144"/>
  <c r="AT26" i="144"/>
  <c r="AU77" i="144"/>
  <c r="AU134" i="144"/>
  <c r="AT199" i="144"/>
  <c r="AT44" i="144"/>
  <c r="AU207" i="144"/>
  <c r="AT36" i="144"/>
  <c r="AS29" i="144"/>
  <c r="AS95" i="144"/>
  <c r="AS185" i="144"/>
  <c r="AT120" i="144"/>
  <c r="AT177" i="144"/>
  <c r="AU29" i="144"/>
  <c r="AU152" i="144"/>
  <c r="AT54" i="144"/>
  <c r="AS16" i="144"/>
  <c r="AT24" i="144"/>
  <c r="AU32" i="144"/>
  <c r="AS50" i="144"/>
  <c r="AT58" i="144"/>
  <c r="AU66" i="144"/>
  <c r="AU74" i="144"/>
  <c r="AU82" i="144"/>
  <c r="AU91" i="144"/>
  <c r="AU99" i="144"/>
  <c r="AU107" i="144"/>
  <c r="AU115" i="144"/>
  <c r="AU123" i="144"/>
  <c r="AU131" i="144"/>
  <c r="AU140" i="144"/>
  <c r="AU148" i="144"/>
  <c r="AU156" i="144"/>
  <c r="AU164" i="144"/>
  <c r="AU172" i="144"/>
  <c r="AU180" i="144"/>
  <c r="AU189" i="144"/>
  <c r="AT197" i="144"/>
  <c r="AT205" i="144"/>
  <c r="AT50" i="144"/>
  <c r="AU84" i="144"/>
  <c r="AU141" i="144"/>
  <c r="AT198" i="144"/>
  <c r="AU25" i="144"/>
  <c r="AU17" i="144"/>
  <c r="AS68" i="144"/>
  <c r="AS109" i="144"/>
  <c r="AS142" i="144"/>
  <c r="AS174" i="144"/>
  <c r="AT85" i="144"/>
  <c r="AT125" i="144"/>
  <c r="AT166" i="144"/>
  <c r="AS207" i="144"/>
  <c r="AS18" i="144"/>
  <c r="AS52" i="144"/>
  <c r="AU85" i="144"/>
  <c r="AU117" i="144"/>
  <c r="AU142" i="144"/>
  <c r="AU166" i="144"/>
  <c r="AU183" i="144"/>
  <c r="AS10" i="144"/>
  <c r="AT52" i="144"/>
  <c r="AU60" i="144"/>
  <c r="AT10" i="144"/>
  <c r="AS78" i="144"/>
  <c r="AS127" i="144"/>
  <c r="AS151" i="144"/>
  <c r="AS184" i="144"/>
  <c r="AS6" i="144"/>
  <c r="AT78" i="144"/>
  <c r="AT94" i="144"/>
  <c r="AT118" i="144"/>
  <c r="AT135" i="144"/>
  <c r="AT151" i="144"/>
  <c r="AT167" i="144"/>
  <c r="AT184" i="144"/>
  <c r="AS200" i="144"/>
  <c r="AT6" i="144"/>
  <c r="AU19" i="144"/>
  <c r="AS79" i="144"/>
  <c r="AS128" i="144"/>
  <c r="AS169" i="144"/>
  <c r="AS62" i="144"/>
  <c r="AT95" i="144"/>
  <c r="AT128" i="144"/>
  <c r="AT160" i="144"/>
  <c r="AS201" i="144"/>
  <c r="AS20" i="144"/>
  <c r="AU103" i="144"/>
  <c r="AU177" i="144"/>
  <c r="AS8" i="144"/>
  <c r="AT16" i="144"/>
  <c r="AU24" i="144"/>
  <c r="AS41" i="144"/>
  <c r="AU58" i="144"/>
  <c r="AS43" i="144"/>
  <c r="AT59" i="144"/>
  <c r="AU92" i="144"/>
  <c r="AU100" i="144"/>
  <c r="AU133" i="144"/>
  <c r="AU149" i="144"/>
  <c r="AU165" i="144"/>
  <c r="AU190" i="144"/>
  <c r="AS9" i="144"/>
  <c r="AU198" i="144"/>
  <c r="AU43" i="144"/>
  <c r="AS93" i="144"/>
  <c r="AS134" i="144"/>
  <c r="AS166" i="144"/>
  <c r="AS26" i="144"/>
  <c r="AT117" i="144"/>
  <c r="AT183" i="144"/>
  <c r="AU68" i="144"/>
  <c r="AU93" i="144"/>
  <c r="AU126" i="144"/>
  <c r="AU158" i="144"/>
  <c r="AU191" i="144"/>
  <c r="AU26" i="144"/>
  <c r="AU18" i="144"/>
  <c r="AS110" i="144"/>
  <c r="AS143" i="144"/>
  <c r="AS176" i="144"/>
  <c r="AS27" i="144"/>
  <c r="AS61" i="144"/>
  <c r="AT86" i="144"/>
  <c r="AT110" i="144"/>
  <c r="AT143" i="144"/>
  <c r="AT176" i="144"/>
  <c r="AU45" i="144"/>
  <c r="AS111" i="144"/>
  <c r="AS193" i="144"/>
  <c r="AU37" i="144"/>
  <c r="AT87" i="144"/>
  <c r="AT136" i="144"/>
  <c r="AT185" i="144"/>
  <c r="AU136" i="144"/>
  <c r="AS38" i="144"/>
  <c r="AT8" i="144"/>
  <c r="AU16" i="144"/>
  <c r="AS33" i="144"/>
  <c r="AT41" i="144"/>
  <c r="AU50" i="144"/>
  <c r="AS67" i="144"/>
  <c r="AS75" i="144"/>
  <c r="AS83" i="144"/>
  <c r="AS92" i="144"/>
  <c r="AS100" i="144"/>
  <c r="AS108" i="144"/>
  <c r="AS116" i="144"/>
  <c r="AS124" i="144"/>
  <c r="AS132" i="144"/>
  <c r="AS141" i="144"/>
  <c r="AS149" i="144"/>
  <c r="AS157" i="144"/>
  <c r="AS165" i="144"/>
  <c r="AS173" i="144"/>
  <c r="AS181" i="144"/>
  <c r="AS190" i="144"/>
  <c r="AT100" i="144"/>
  <c r="AT141" i="144"/>
  <c r="AT157" i="144"/>
  <c r="AT173" i="144"/>
  <c r="AS198" i="144"/>
  <c r="AS17" i="144"/>
  <c r="AU75" i="144"/>
  <c r="AU116" i="144"/>
  <c r="AU157" i="144"/>
  <c r="AT206" i="144"/>
  <c r="AU206" i="144"/>
  <c r="AT9" i="144"/>
  <c r="AS85" i="144"/>
  <c r="AS150" i="144"/>
  <c r="AT34" i="144"/>
  <c r="AS60" i="144"/>
  <c r="AT68" i="144"/>
  <c r="AT76" i="144"/>
  <c r="AT93" i="144"/>
  <c r="AT109" i="144"/>
  <c r="AT134" i="144"/>
  <c r="AT150" i="144"/>
  <c r="AT174" i="144"/>
  <c r="AS199" i="144"/>
  <c r="AT60" i="144"/>
  <c r="AU109" i="144"/>
  <c r="AU175" i="144"/>
  <c r="AS36" i="144"/>
  <c r="AS69" i="144"/>
  <c r="AS102" i="144"/>
  <c r="AS135" i="144"/>
  <c r="AS167" i="144"/>
  <c r="AU36" i="144"/>
  <c r="AU11" i="144"/>
  <c r="AT79" i="144"/>
  <c r="AT144" i="144"/>
  <c r="AS46" i="144"/>
  <c r="AU87" i="144"/>
  <c r="AU120" i="144"/>
  <c r="AU161" i="144"/>
  <c r="AT201" i="144"/>
  <c r="AT20" i="144"/>
  <c r="AU8" i="144"/>
  <c r="AS25" i="144"/>
  <c r="AT33" i="144"/>
  <c r="AS59" i="144"/>
  <c r="AT67" i="144"/>
  <c r="AT75" i="144"/>
  <c r="AT83" i="144"/>
  <c r="AT92" i="144"/>
  <c r="AT108" i="144"/>
  <c r="AT116" i="144"/>
  <c r="AT124" i="144"/>
  <c r="AT132" i="144"/>
  <c r="AT149" i="144"/>
  <c r="AT165" i="144"/>
  <c r="AT190" i="144"/>
  <c r="AU33" i="144"/>
  <c r="AS51" i="144"/>
  <c r="AU67" i="144"/>
  <c r="AU124" i="144"/>
  <c r="AU173" i="144"/>
  <c r="AT17" i="144"/>
  <c r="AS34" i="144"/>
  <c r="AU51" i="144"/>
  <c r="AS76" i="144"/>
  <c r="AS101" i="144"/>
  <c r="AS125" i="144"/>
  <c r="AS158" i="144"/>
  <c r="AS191" i="144"/>
  <c r="AU9" i="144"/>
  <c r="AT158" i="144"/>
  <c r="AS44" i="144"/>
  <c r="AU101" i="144"/>
  <c r="AU150" i="144"/>
  <c r="AT207" i="144"/>
  <c r="AT18" i="144"/>
  <c r="AU199" i="144"/>
  <c r="AU44" i="144"/>
  <c r="AU52" i="144"/>
  <c r="AS86" i="144"/>
  <c r="AS94" i="144"/>
  <c r="AS118" i="144"/>
  <c r="AS159" i="144"/>
  <c r="AS192" i="144"/>
  <c r="AU10" i="144"/>
  <c r="AT69" i="144"/>
  <c r="AT102" i="144"/>
  <c r="AT127" i="144"/>
  <c r="AT159" i="144"/>
  <c r="AT192" i="144"/>
  <c r="AT37" i="144"/>
  <c r="AS152" i="144"/>
  <c r="AT29" i="144"/>
  <c r="AT71" i="144"/>
  <c r="AT111" i="144"/>
  <c r="AT152" i="144"/>
  <c r="AT193" i="144"/>
  <c r="AU128" i="144"/>
  <c r="AT46" i="144"/>
  <c r="AS19" i="144"/>
  <c r="AT27" i="144"/>
  <c r="AS45" i="144"/>
  <c r="AS53" i="144"/>
  <c r="AT61" i="144"/>
  <c r="AU70" i="144"/>
  <c r="AU78" i="144"/>
  <c r="AU86" i="144"/>
  <c r="AU94" i="144"/>
  <c r="AU102" i="144"/>
  <c r="AU110" i="144"/>
  <c r="AU119" i="144"/>
  <c r="AU127" i="144"/>
  <c r="AU135" i="144"/>
  <c r="AU143" i="144"/>
  <c r="AU151" i="144"/>
  <c r="AU159" i="144"/>
  <c r="AU168" i="144"/>
  <c r="AU176" i="144"/>
  <c r="AU184" i="144"/>
  <c r="AU192" i="144"/>
  <c r="AT200" i="144"/>
  <c r="AU6" i="144"/>
  <c r="AS11" i="144"/>
  <c r="AT19" i="144"/>
  <c r="AS37" i="144"/>
  <c r="AT45" i="144"/>
  <c r="AT53" i="144"/>
  <c r="AU61" i="144"/>
  <c r="AU200" i="144"/>
  <c r="AT11" i="144"/>
  <c r="AU53" i="144"/>
  <c r="AS71" i="144"/>
  <c r="AS87" i="144"/>
  <c r="AS103" i="144"/>
  <c r="AS120" i="144"/>
  <c r="AS136" i="144"/>
  <c r="AS144" i="144"/>
  <c r="AS160" i="144"/>
  <c r="AS177" i="144"/>
  <c r="AT103" i="144"/>
  <c r="AT169" i="144"/>
  <c r="AS54" i="144"/>
  <c r="AT62" i="144"/>
  <c r="AU71" i="144"/>
  <c r="AU79" i="144"/>
  <c r="AU95" i="144"/>
  <c r="AU112" i="144"/>
  <c r="AU144" i="144"/>
  <c r="AU169" i="144"/>
  <c r="AU185" i="144"/>
  <c r="AU193" i="144"/>
  <c r="AS12" i="144"/>
  <c r="AT12" i="144"/>
  <c r="AU38" i="144"/>
  <c r="AU64" i="144"/>
  <c r="AS114" i="144"/>
  <c r="AT138" i="144"/>
  <c r="AT186" i="144"/>
  <c r="AS163" i="144"/>
  <c r="AU114" i="144"/>
  <c r="AT163" i="144"/>
  <c r="AS13" i="144"/>
  <c r="AU89" i="144"/>
  <c r="AS139" i="144"/>
  <c r="AT13" i="144"/>
  <c r="AS115" i="144"/>
  <c r="AS164" i="144"/>
  <c r="AS66" i="144"/>
  <c r="AT145" i="144"/>
  <c r="AT15" i="144"/>
  <c r="AU145" i="144"/>
  <c r="AT72" i="144"/>
  <c r="AT170" i="144"/>
  <c r="AS122" i="144"/>
  <c r="AS47" i="144"/>
  <c r="AT146" i="144"/>
  <c r="AT97" i="144"/>
  <c r="AU147" i="144"/>
  <c r="AS171" i="144"/>
  <c r="AU22" i="144"/>
  <c r="AU171" i="144"/>
  <c r="AS48" i="144"/>
  <c r="AS104" i="144"/>
  <c r="AS153" i="144"/>
  <c r="AS172" i="144"/>
  <c r="AU23" i="144"/>
  <c r="AU129" i="144"/>
  <c r="AU154" i="144"/>
  <c r="AT178" i="144"/>
  <c r="AS155" i="144"/>
  <c r="AU30" i="144"/>
  <c r="AT106" i="144"/>
  <c r="AU130" i="144"/>
  <c r="AS57" i="144"/>
  <c r="AU203" i="144"/>
  <c r="AU179" i="144"/>
  <c r="AU57" i="144"/>
  <c r="AS204" i="144"/>
  <c r="AT113" i="144"/>
  <c r="AT204" i="144"/>
  <c r="AS32" i="144"/>
  <c r="AT64" i="144"/>
  <c r="AS186" i="144"/>
  <c r="AU12" i="144"/>
  <c r="AS89" i="144"/>
  <c r="AT114" i="144"/>
  <c r="AU138" i="144"/>
  <c r="AU186" i="144"/>
  <c r="AT39" i="144"/>
  <c r="AU163" i="144"/>
  <c r="AU65" i="144"/>
  <c r="AT187" i="144"/>
  <c r="AS90" i="144"/>
  <c r="AS121" i="144"/>
  <c r="AU187" i="144"/>
  <c r="AS15" i="144"/>
  <c r="AT96" i="144"/>
  <c r="AS170" i="144"/>
  <c r="AU15" i="144"/>
  <c r="AU72" i="144"/>
  <c r="AS146" i="144"/>
  <c r="AS22" i="144"/>
  <c r="AT122" i="144"/>
  <c r="AS73" i="144"/>
  <c r="AU122" i="144"/>
  <c r="AU194" i="144"/>
  <c r="AU47" i="144"/>
  <c r="AS148" i="144"/>
  <c r="AT23" i="144"/>
  <c r="AT104" i="144"/>
  <c r="AU196" i="144"/>
  <c r="AT80" i="144"/>
  <c r="AS30" i="144"/>
  <c r="AS130" i="144"/>
  <c r="AU201" i="144"/>
  <c r="AS55" i="144"/>
  <c r="AS106" i="144"/>
  <c r="AT130" i="144"/>
  <c r="AU178" i="144"/>
  <c r="AS81" i="144"/>
  <c r="AT155" i="144"/>
  <c r="AU106" i="144"/>
  <c r="AU155" i="144"/>
  <c r="AT202" i="144"/>
  <c r="AS31" i="144"/>
  <c r="AT179" i="144"/>
  <c r="AS107" i="144"/>
  <c r="AS156" i="144"/>
  <c r="AU31" i="144"/>
  <c r="AS88" i="144"/>
  <c r="AS180" i="144"/>
  <c r="AT88" i="144"/>
  <c r="AT162" i="144"/>
  <c r="AS39" i="144"/>
  <c r="AS65" i="144"/>
  <c r="AT89" i="144"/>
  <c r="AS187" i="144"/>
  <c r="AU39" i="144"/>
  <c r="AS145" i="144"/>
  <c r="AS40" i="144"/>
  <c r="AS96" i="144"/>
  <c r="AT40" i="144"/>
  <c r="AU121" i="144"/>
  <c r="AU46" i="144"/>
  <c r="AU170" i="144"/>
  <c r="AT22" i="144"/>
  <c r="AT73" i="144"/>
  <c r="AS123" i="144"/>
  <c r="AS23" i="144"/>
  <c r="AS129" i="144"/>
  <c r="AS74" i="144"/>
  <c r="AT129" i="144"/>
  <c r="AS196" i="144"/>
  <c r="AU49" i="144"/>
  <c r="AU105" i="144"/>
  <c r="AS178" i="144"/>
  <c r="AT31" i="144"/>
  <c r="AS137" i="144"/>
  <c r="AS82" i="144"/>
  <c r="AT137" i="144"/>
  <c r="AU137" i="144"/>
  <c r="AS64" i="144"/>
  <c r="AT38" i="144"/>
  <c r="AU162" i="144"/>
  <c r="AT65" i="144"/>
  <c r="AT121" i="144"/>
  <c r="AS72" i="144"/>
  <c r="AS188" i="144"/>
  <c r="AU96" i="144"/>
  <c r="AS194" i="144"/>
  <c r="AS97" i="144"/>
  <c r="AT194" i="144"/>
  <c r="AT47" i="144"/>
  <c r="AU98" i="144"/>
  <c r="AT171" i="144"/>
  <c r="AU73" i="144"/>
  <c r="AS195" i="144"/>
  <c r="AS99" i="144"/>
  <c r="AT195" i="144"/>
  <c r="AT48" i="144"/>
  <c r="AS80" i="144"/>
  <c r="AT153" i="144"/>
  <c r="AU54" i="144"/>
  <c r="AU80" i="144"/>
  <c r="AT30" i="144"/>
  <c r="AT55" i="144"/>
  <c r="AS202" i="144"/>
  <c r="AT81" i="144"/>
  <c r="AS179" i="144"/>
  <c r="AU81" i="144"/>
  <c r="AS131" i="144"/>
  <c r="AT57" i="144"/>
  <c r="AS113" i="144"/>
  <c r="AS162" i="144"/>
  <c r="AU113" i="144"/>
  <c r="AU204" i="144"/>
  <c r="AU88" i="144"/>
  <c r="AS138" i="144"/>
  <c r="AG5" i="144"/>
  <c r="AJ5" i="144"/>
  <c r="AC5" i="144"/>
  <c r="AF5" i="144"/>
  <c r="AR7" i="144" l="1"/>
  <c r="AR14" i="144"/>
  <c r="AR21" i="144"/>
  <c r="AR28" i="144"/>
  <c r="AR35" i="144"/>
  <c r="AR42" i="144"/>
  <c r="AR49" i="144"/>
  <c r="AR56" i="144"/>
  <c r="AR63" i="144"/>
  <c r="AR70" i="144"/>
  <c r="AR77" i="144"/>
  <c r="AR84" i="144"/>
  <c r="AR91" i="144"/>
  <c r="AR98" i="144"/>
  <c r="AR105" i="144"/>
  <c r="AR112" i="144"/>
  <c r="AR119" i="144"/>
  <c r="AR126" i="144"/>
  <c r="AR133" i="144"/>
  <c r="AR140" i="144"/>
  <c r="AR147" i="144"/>
  <c r="AR154" i="144"/>
  <c r="AR161" i="144"/>
  <c r="AR168" i="144"/>
  <c r="AR175" i="144"/>
  <c r="AR182" i="144"/>
  <c r="AR189" i="144"/>
  <c r="AR196" i="144"/>
  <c r="AR203" i="144"/>
  <c r="AR16" i="144"/>
  <c r="AR50" i="144"/>
  <c r="AR165" i="144"/>
  <c r="AR190" i="144"/>
  <c r="AR85" i="144"/>
  <c r="AR117" i="144"/>
  <c r="AR150" i="144"/>
  <c r="AR183" i="144"/>
  <c r="AR26" i="144"/>
  <c r="AR44" i="144"/>
  <c r="AR86" i="144"/>
  <c r="AR127" i="144"/>
  <c r="AR167" i="144"/>
  <c r="AR54" i="144"/>
  <c r="AR129" i="144"/>
  <c r="AR8" i="144"/>
  <c r="AR41" i="144"/>
  <c r="AR108" i="144"/>
  <c r="AR124" i="144"/>
  <c r="AR141" i="144"/>
  <c r="AR157" i="144"/>
  <c r="AR181" i="144"/>
  <c r="AR9" i="144"/>
  <c r="AR93" i="144"/>
  <c r="AR142" i="144"/>
  <c r="AR174" i="144"/>
  <c r="AR207" i="144"/>
  <c r="AR18" i="144"/>
  <c r="AR69" i="144"/>
  <c r="AR94" i="144"/>
  <c r="AR135" i="144"/>
  <c r="AR176" i="144"/>
  <c r="AR19" i="144"/>
  <c r="AR53" i="144"/>
  <c r="AR20" i="144"/>
  <c r="AR30" i="144"/>
  <c r="AR88" i="144"/>
  <c r="AR33" i="144"/>
  <c r="AR67" i="144"/>
  <c r="AR75" i="144"/>
  <c r="AR83" i="144"/>
  <c r="AR92" i="144"/>
  <c r="AR100" i="144"/>
  <c r="AR116" i="144"/>
  <c r="AR132" i="144"/>
  <c r="AR149" i="144"/>
  <c r="AR173" i="144"/>
  <c r="AR68" i="144"/>
  <c r="AR134" i="144"/>
  <c r="AR36" i="144"/>
  <c r="AR102" i="144"/>
  <c r="AR143" i="144"/>
  <c r="AR184" i="144"/>
  <c r="AR45" i="144"/>
  <c r="AR38" i="144"/>
  <c r="AR96" i="144"/>
  <c r="AR25" i="144"/>
  <c r="AR59" i="144"/>
  <c r="AR198" i="144"/>
  <c r="AR206" i="144"/>
  <c r="AR34" i="144"/>
  <c r="AR76" i="144"/>
  <c r="AR109" i="144"/>
  <c r="AR125" i="144"/>
  <c r="AR158" i="144"/>
  <c r="AR191" i="144"/>
  <c r="AR199" i="144"/>
  <c r="AR52" i="144"/>
  <c r="AR10" i="144"/>
  <c r="AR78" i="144"/>
  <c r="AR110" i="144"/>
  <c r="AR151" i="144"/>
  <c r="AR192" i="144"/>
  <c r="AR27" i="144"/>
  <c r="AR200" i="144"/>
  <c r="AR201" i="144"/>
  <c r="AR64" i="144"/>
  <c r="AR104" i="144"/>
  <c r="AR17" i="144"/>
  <c r="AR43" i="144"/>
  <c r="AR51" i="144"/>
  <c r="AR101" i="144"/>
  <c r="AR166" i="144"/>
  <c r="AR60" i="144"/>
  <c r="AR118" i="144"/>
  <c r="AR159" i="144"/>
  <c r="AR61" i="144"/>
  <c r="AR12" i="144"/>
  <c r="AR80" i="144"/>
  <c r="AR113" i="144"/>
  <c r="AR137" i="144"/>
  <c r="AR11" i="144"/>
  <c r="AR37" i="144"/>
  <c r="AR29" i="144"/>
  <c r="AR71" i="144"/>
  <c r="AR79" i="144"/>
  <c r="AR87" i="144"/>
  <c r="AR95" i="144"/>
  <c r="AR103" i="144"/>
  <c r="AR111" i="144"/>
  <c r="AR120" i="144"/>
  <c r="AR128" i="144"/>
  <c r="AR136" i="144"/>
  <c r="AR144" i="144"/>
  <c r="AR152" i="144"/>
  <c r="AR160" i="144"/>
  <c r="AR169" i="144"/>
  <c r="AR177" i="144"/>
  <c r="AR185" i="144"/>
  <c r="AR193" i="144"/>
  <c r="AR6" i="144"/>
  <c r="AR62" i="144"/>
  <c r="AR46" i="144"/>
  <c r="AR72" i="144"/>
  <c r="AR121" i="144"/>
  <c r="AR89" i="144"/>
  <c r="AR163" i="144"/>
  <c r="AR187" i="144"/>
  <c r="AR66" i="144"/>
  <c r="AR97" i="144"/>
  <c r="AR195" i="144"/>
  <c r="AR99" i="144"/>
  <c r="AR172" i="144"/>
  <c r="AR24" i="144"/>
  <c r="AR55" i="144"/>
  <c r="AR106" i="144"/>
  <c r="AR81" i="144"/>
  <c r="AR179" i="144"/>
  <c r="AR31" i="144"/>
  <c r="AR131" i="144"/>
  <c r="AR107" i="144"/>
  <c r="AR82" i="144"/>
  <c r="AR186" i="144"/>
  <c r="AR114" i="144"/>
  <c r="AR39" i="144"/>
  <c r="AR65" i="144"/>
  <c r="AR90" i="144"/>
  <c r="AR145" i="144"/>
  <c r="AR15" i="144"/>
  <c r="AR170" i="144"/>
  <c r="AR146" i="144"/>
  <c r="AR123" i="144"/>
  <c r="AR48" i="144"/>
  <c r="AR74" i="144"/>
  <c r="AR153" i="144"/>
  <c r="AR130" i="144"/>
  <c r="AR57" i="144"/>
  <c r="AR204" i="144"/>
  <c r="AR162" i="144"/>
  <c r="AR13" i="144"/>
  <c r="AR139" i="144"/>
  <c r="AR115" i="144"/>
  <c r="AR164" i="144"/>
  <c r="AR40" i="144"/>
  <c r="AR188" i="144"/>
  <c r="AR122" i="144"/>
  <c r="AR22" i="144"/>
  <c r="AR73" i="144"/>
  <c r="AR171" i="144"/>
  <c r="AR148" i="144"/>
  <c r="AR23" i="144"/>
  <c r="AR178" i="144"/>
  <c r="AR156" i="144"/>
  <c r="AR32" i="144"/>
  <c r="AR138" i="144"/>
  <c r="AR194" i="144"/>
  <c r="AR47" i="144"/>
  <c r="AR197" i="144"/>
  <c r="AR155" i="144"/>
  <c r="AR202" i="144"/>
  <c r="AR180" i="144"/>
  <c r="AR58" i="144"/>
  <c r="AR205" i="144"/>
  <c r="E14" i="154"/>
  <c r="E15" i="154"/>
  <c r="AN5" i="144"/>
  <c r="AK207" i="144"/>
  <c r="AB207" i="144"/>
  <c r="AJ207" i="144"/>
  <c r="AC207" i="144"/>
  <c r="AN207" i="144"/>
  <c r="AF207" i="144"/>
  <c r="AR5" i="144"/>
  <c r="AD5" i="144"/>
  <c r="AK5" i="144"/>
  <c r="AS5" i="144"/>
  <c r="AE207" i="144" l="1"/>
  <c r="AO207" i="144"/>
  <c r="AD207" i="144"/>
  <c r="AG207" i="144"/>
  <c r="AO5" i="144"/>
  <c r="AE5" i="144"/>
  <c r="AH5" i="144"/>
  <c r="AL207" i="144" l="1"/>
  <c r="AL5" i="144"/>
  <c r="AI5" i="144"/>
  <c r="AH207" i="144" l="1"/>
  <c r="AM207" i="144"/>
  <c r="AP207" i="144"/>
  <c r="AT5" i="144"/>
  <c r="AP5" i="144"/>
  <c r="AM5" i="144"/>
  <c r="AQ207" i="144" l="1"/>
  <c r="AI207" i="144"/>
  <c r="AQ5" i="144"/>
  <c r="AU5" i="144"/>
  <c r="AE8" i="144" l="1"/>
  <c r="AD8" i="144"/>
  <c r="AC8" i="144"/>
  <c r="AE9" i="144"/>
  <c r="AB8" i="144"/>
  <c r="AC9" i="144"/>
  <c r="AD9" i="144"/>
  <c r="AB9" i="144"/>
  <c r="AK9" i="144" l="1"/>
  <c r="AO9" i="144"/>
  <c r="AN8" i="144"/>
  <c r="AJ9" i="144"/>
  <c r="AO8" i="144"/>
  <c r="AN9" i="144"/>
  <c r="AQ8" i="144"/>
  <c r="AM8" i="144"/>
  <c r="AF8" i="144"/>
  <c r="AG8" i="144"/>
  <c r="AJ8" i="144"/>
  <c r="AI9" i="144"/>
  <c r="AM9" i="144"/>
  <c r="AP8" i="144"/>
  <c r="AF9" i="144"/>
  <c r="AG9" i="144"/>
  <c r="AK8" i="144"/>
  <c r="AL9" i="144"/>
  <c r="AH9" i="144"/>
  <c r="AL8" i="144"/>
  <c r="AQ9" i="144"/>
  <c r="AH8" i="144"/>
  <c r="AI8" i="144"/>
  <c r="AP9" i="144"/>
  <c r="AO176" i="144" l="1"/>
  <c r="AQ52" i="144"/>
  <c r="AF53" i="144"/>
  <c r="AO144" i="144"/>
  <c r="AO42" i="144"/>
  <c r="AF101" i="144"/>
  <c r="AJ120" i="144"/>
  <c r="AM100" i="144"/>
  <c r="AJ94" i="144"/>
  <c r="AE32" i="144"/>
  <c r="AO87" i="144"/>
  <c r="AK25" i="144"/>
  <c r="AP87" i="144"/>
  <c r="AE11" i="144"/>
  <c r="AO129" i="144"/>
  <c r="AH96" i="144"/>
  <c r="AK98" i="144"/>
  <c r="AJ164" i="144"/>
  <c r="AN61" i="144"/>
  <c r="AC86" i="144"/>
  <c r="AD11" i="144"/>
  <c r="AF13" i="144"/>
  <c r="AN22" i="144"/>
  <c r="AO34" i="144"/>
  <c r="AL40" i="144"/>
  <c r="AM21" i="144"/>
  <c r="AH119" i="144"/>
  <c r="AJ128" i="144"/>
  <c r="AI72" i="144"/>
  <c r="AC14" i="144"/>
  <c r="AB32" i="144"/>
  <c r="AK45" i="144"/>
  <c r="AC82" i="144"/>
  <c r="AF86" i="144"/>
  <c r="AE91" i="144"/>
  <c r="AQ65" i="144"/>
  <c r="AN28" i="144"/>
  <c r="AC79" i="144"/>
  <c r="AH160" i="144"/>
  <c r="AH161" i="144"/>
  <c r="AI178" i="144"/>
  <c r="AK108" i="144"/>
  <c r="AB38" i="144"/>
  <c r="AQ60" i="144"/>
  <c r="AG81" i="144"/>
  <c r="AO158" i="144"/>
  <c r="AO21" i="144"/>
  <c r="AQ160" i="144"/>
  <c r="AP160" i="144"/>
  <c r="AG172" i="144"/>
  <c r="AB16" i="144"/>
  <c r="AM7" i="144"/>
  <c r="AL24" i="144"/>
  <c r="AQ84" i="144"/>
  <c r="AG49" i="144"/>
  <c r="AP109" i="144"/>
  <c r="AC17" i="144"/>
  <c r="AO48" i="144"/>
  <c r="AN17" i="144"/>
  <c r="AD104" i="144"/>
  <c r="AM129" i="144"/>
  <c r="AP74" i="144"/>
  <c r="AF178" i="144"/>
  <c r="AD164" i="144"/>
  <c r="AC61" i="144"/>
  <c r="AF61" i="144"/>
  <c r="AB127" i="144"/>
  <c r="AI24" i="144"/>
  <c r="AQ162" i="144"/>
  <c r="AL86" i="144"/>
  <c r="AP53" i="144"/>
  <c r="AQ104" i="144"/>
  <c r="AP67" i="144"/>
  <c r="AG45" i="144"/>
  <c r="AK22" i="144"/>
  <c r="AJ99" i="144"/>
  <c r="AL14" i="144"/>
  <c r="AD65" i="144"/>
  <c r="AC44" i="144"/>
  <c r="AN82" i="144"/>
  <c r="AB87" i="144"/>
  <c r="AD61" i="144"/>
  <c r="AL174" i="144"/>
  <c r="AI56" i="144"/>
  <c r="AN108" i="144"/>
  <c r="AD82" i="144"/>
  <c r="AG56" i="144"/>
  <c r="AD69" i="144"/>
  <c r="AF39" i="144"/>
  <c r="AI110" i="144"/>
  <c r="AM137" i="144"/>
  <c r="AK176" i="144"/>
  <c r="AB138" i="144"/>
  <c r="AQ25" i="144"/>
  <c r="AO106" i="144"/>
  <c r="AP11" i="144"/>
  <c r="AQ149" i="144"/>
  <c r="AL81" i="144"/>
  <c r="AI105" i="144"/>
  <c r="AD80" i="144"/>
  <c r="AD178" i="144"/>
  <c r="AE84" i="144"/>
  <c r="AM50" i="144"/>
  <c r="AM174" i="144"/>
  <c r="AN117" i="144"/>
  <c r="AK81" i="144"/>
  <c r="AO29" i="144"/>
  <c r="AJ75" i="144"/>
  <c r="AF63" i="144"/>
  <c r="AP138" i="144"/>
  <c r="AE162" i="144"/>
  <c r="AF106" i="144"/>
  <c r="AQ27" i="144"/>
  <c r="AD74" i="144"/>
  <c r="AL110" i="144"/>
  <c r="AH118" i="144"/>
  <c r="AL139" i="144"/>
  <c r="AH111" i="144"/>
  <c r="AH57" i="144"/>
  <c r="AL32" i="144"/>
  <c r="AP159" i="144"/>
  <c r="AF35" i="144"/>
  <c r="AB75" i="144"/>
  <c r="AI7" i="144"/>
  <c r="AE163" i="144"/>
  <c r="AI163" i="144"/>
  <c r="AG85" i="144"/>
  <c r="AJ12" i="144"/>
  <c r="AC67" i="144"/>
  <c r="AD102" i="144"/>
  <c r="AL115" i="144"/>
  <c r="AO13" i="144"/>
  <c r="AK125" i="144"/>
  <c r="AH178" i="144"/>
  <c r="AQ115" i="144"/>
  <c r="AN112" i="144"/>
  <c r="AJ163" i="144"/>
  <c r="AD141" i="144"/>
  <c r="AC47" i="144"/>
  <c r="AM177" i="144"/>
  <c r="AQ114" i="144"/>
  <c r="AP99" i="144"/>
  <c r="AH113" i="144"/>
  <c r="AD166" i="144"/>
  <c r="AF117" i="144"/>
  <c r="AM130" i="144"/>
  <c r="AQ34" i="144"/>
  <c r="AL65" i="144"/>
  <c r="AE172" i="144"/>
  <c r="AE101" i="144"/>
  <c r="AQ137" i="144"/>
  <c r="AD25" i="144"/>
  <c r="AD81" i="144"/>
  <c r="AQ102" i="144"/>
  <c r="AK15" i="144"/>
  <c r="AC168" i="144"/>
  <c r="AF173" i="144"/>
  <c r="AK124" i="144"/>
  <c r="AI106" i="144"/>
  <c r="AN53" i="144"/>
  <c r="AH29" i="144"/>
  <c r="AG94" i="144"/>
  <c r="AO25" i="144"/>
  <c r="AG125" i="144"/>
  <c r="AP85" i="144"/>
  <c r="AH55" i="144"/>
  <c r="AG55" i="144"/>
  <c r="AH152" i="144"/>
  <c r="AK6" i="144"/>
  <c r="AM154" i="144"/>
  <c r="AL177" i="144"/>
  <c r="AD84" i="144"/>
  <c r="AN18" i="144"/>
  <c r="AD32" i="144"/>
  <c r="AN30" i="144"/>
  <c r="AQ124" i="144"/>
  <c r="AG54" i="144"/>
  <c r="AO102" i="144"/>
  <c r="AF62" i="144"/>
  <c r="AE71" i="144"/>
  <c r="AI97" i="144"/>
  <c r="AI161" i="144"/>
  <c r="AG67" i="144"/>
  <c r="AP150" i="144"/>
  <c r="AO121" i="144"/>
  <c r="AD158" i="144"/>
  <c r="AK126" i="144"/>
  <c r="AN23" i="144"/>
  <c r="AK156" i="144"/>
  <c r="AF174" i="144"/>
  <c r="AN122" i="144"/>
  <c r="AM33" i="144"/>
  <c r="AH146" i="144"/>
  <c r="AM119" i="144"/>
  <c r="AG141" i="144"/>
  <c r="AL134" i="144"/>
  <c r="AN37" i="144"/>
  <c r="AF77" i="144"/>
  <c r="AJ100" i="144"/>
  <c r="AN11" i="144"/>
  <c r="AI173" i="144"/>
  <c r="AB137" i="144"/>
  <c r="AE165" i="144"/>
  <c r="AG6" i="144"/>
  <c r="AJ53" i="144"/>
  <c r="AK115" i="144"/>
  <c r="AE143" i="144"/>
  <c r="AE97" i="144"/>
  <c r="AG38" i="144"/>
  <c r="AJ160" i="144"/>
  <c r="AB15" i="144"/>
  <c r="AP12" i="144"/>
  <c r="AP86" i="144"/>
  <c r="AQ122" i="144"/>
  <c r="AP51" i="144"/>
  <c r="AD160" i="144"/>
  <c r="AN41" i="144"/>
  <c r="AL166" i="144"/>
  <c r="AL42" i="144"/>
  <c r="AH109" i="144"/>
  <c r="AB115" i="144"/>
  <c r="AO76" i="144"/>
  <c r="AP73" i="144"/>
  <c r="AH77" i="144"/>
  <c r="AF130" i="144"/>
  <c r="AP161" i="144"/>
  <c r="AK12" i="144"/>
  <c r="AM60" i="144"/>
  <c r="AF148" i="144"/>
  <c r="AL111" i="144"/>
  <c r="AG140" i="144"/>
  <c r="AC16" i="144"/>
  <c r="AK139" i="144"/>
  <c r="AI76" i="144"/>
  <c r="AF107" i="144"/>
  <c r="AB67" i="144"/>
  <c r="AO131" i="144"/>
  <c r="AF38" i="144"/>
  <c r="AD47" i="144"/>
  <c r="AI120" i="144"/>
  <c r="AQ135" i="144"/>
  <c r="AI176" i="144"/>
  <c r="AL84" i="144"/>
  <c r="AJ64" i="144"/>
  <c r="AM165" i="144"/>
  <c r="AO50" i="144"/>
  <c r="AN47" i="144"/>
  <c r="AI18" i="144"/>
  <c r="AL34" i="144"/>
  <c r="AN139" i="144"/>
  <c r="AO133" i="144"/>
  <c r="AQ83" i="144"/>
  <c r="AI153" i="144"/>
  <c r="AL71" i="144"/>
  <c r="AF36" i="144"/>
  <c r="AB126" i="144"/>
  <c r="AE145" i="144"/>
  <c r="AG30" i="144"/>
  <c r="AM80" i="144"/>
  <c r="AL95" i="144"/>
  <c r="AO154" i="144"/>
  <c r="AF72" i="144"/>
  <c r="AE72" i="144"/>
  <c r="AN43" i="144"/>
  <c r="AK118" i="144"/>
  <c r="AI71" i="144"/>
  <c r="AJ47" i="144"/>
  <c r="AD91" i="144"/>
  <c r="AE157" i="144"/>
  <c r="AK84" i="144"/>
  <c r="AF19" i="144"/>
  <c r="AI169" i="144"/>
  <c r="AO38" i="144"/>
  <c r="AP176" i="144"/>
  <c r="AM79" i="144"/>
  <c r="AI59" i="144"/>
  <c r="AD128" i="144"/>
  <c r="AI149" i="144"/>
  <c r="AL20" i="144"/>
  <c r="AQ148" i="144"/>
  <c r="AF15" i="144"/>
  <c r="AP20" i="144"/>
  <c r="AQ150" i="144"/>
  <c r="AK77" i="144"/>
  <c r="AF57" i="144"/>
  <c r="AQ67" i="144"/>
  <c r="AJ85" i="144"/>
  <c r="AB119" i="144"/>
  <c r="AI115" i="144"/>
  <c r="AK91" i="144"/>
  <c r="AC91" i="144"/>
  <c r="AG69" i="144"/>
  <c r="AL85" i="144"/>
  <c r="AE113" i="144"/>
  <c r="AC96" i="144"/>
  <c r="AO63" i="144"/>
  <c r="AB77" i="144"/>
  <c r="AN151" i="144"/>
  <c r="AF54" i="144"/>
  <c r="AN163" i="144"/>
  <c r="AE120" i="144"/>
  <c r="AL89" i="144"/>
  <c r="AC28" i="144"/>
  <c r="AC133" i="144"/>
  <c r="AP167" i="144"/>
  <c r="AJ106" i="144"/>
  <c r="AD85" i="144"/>
  <c r="AG163" i="144"/>
  <c r="AH48" i="144"/>
  <c r="AI17" i="144"/>
  <c r="AD63" i="144"/>
  <c r="AN132" i="144"/>
  <c r="AC72" i="144"/>
  <c r="AO132" i="144"/>
  <c r="AE29" i="144"/>
  <c r="AG166" i="144"/>
  <c r="AM92" i="144"/>
  <c r="AN142" i="144"/>
  <c r="AK158" i="144"/>
  <c r="AJ161" i="144"/>
  <c r="AI128" i="144"/>
  <c r="AP64" i="144"/>
  <c r="AB94" i="144"/>
  <c r="AM171" i="144"/>
  <c r="AJ76" i="144"/>
  <c r="AE134" i="144"/>
  <c r="AE80" i="144"/>
  <c r="AE151" i="144"/>
  <c r="AQ157" i="144"/>
  <c r="AL36" i="144"/>
  <c r="AQ158" i="144"/>
  <c r="AQ79" i="144"/>
  <c r="AE89" i="144"/>
  <c r="AB166" i="144"/>
  <c r="AK169" i="144"/>
  <c r="AJ180" i="144"/>
  <c r="AP88" i="144"/>
  <c r="AM67" i="144"/>
  <c r="AG146" i="144"/>
  <c r="AD28" i="144"/>
  <c r="AO163" i="144"/>
  <c r="AI44" i="144"/>
  <c r="AO174" i="144"/>
  <c r="AK92" i="144"/>
  <c r="AC131" i="144"/>
  <c r="AH52" i="144"/>
  <c r="AJ116" i="144"/>
  <c r="AI125" i="144"/>
  <c r="AB165" i="144"/>
  <c r="AP100" i="144"/>
  <c r="AO170" i="144"/>
  <c r="AL75" i="144"/>
  <c r="AO138" i="144"/>
  <c r="AQ155" i="144"/>
  <c r="AI51" i="144"/>
  <c r="AK135" i="144"/>
  <c r="AJ68" i="144"/>
  <c r="AO95" i="144"/>
  <c r="AN95" i="144"/>
  <c r="AK145" i="144"/>
  <c r="AO36" i="144"/>
  <c r="AG177" i="144"/>
  <c r="AK75" i="144"/>
  <c r="AQ121" i="144"/>
  <c r="AB176" i="144"/>
  <c r="AL141" i="144"/>
  <c r="AQ164" i="144"/>
  <c r="AI139" i="144"/>
  <c r="AN145" i="144"/>
  <c r="AK31" i="144"/>
  <c r="AN155" i="144"/>
  <c r="AN158" i="144"/>
  <c r="AN86" i="144"/>
  <c r="AH174" i="144"/>
  <c r="AN170" i="144"/>
  <c r="AM157" i="144"/>
  <c r="AQ90" i="144"/>
  <c r="AK63" i="144"/>
  <c r="AF168" i="144"/>
  <c r="AC175" i="144"/>
  <c r="AP47" i="144"/>
  <c r="AI87" i="144"/>
  <c r="AE51" i="144"/>
  <c r="AD13" i="144"/>
  <c r="AJ24" i="144"/>
  <c r="AK48" i="144"/>
  <c r="AK51" i="144"/>
  <c r="AO79" i="144"/>
  <c r="AJ91" i="144"/>
  <c r="AB129" i="144"/>
  <c r="AL113" i="144"/>
  <c r="AP98" i="144"/>
  <c r="AD103" i="144"/>
  <c r="AQ134" i="144"/>
  <c r="AG20" i="144"/>
  <c r="AP171" i="144"/>
  <c r="AF70" i="144"/>
  <c r="AD90" i="144"/>
  <c r="AJ140" i="144"/>
  <c r="AJ162" i="144"/>
  <c r="AJ60" i="144"/>
  <c r="AG154" i="144"/>
  <c r="AJ14" i="144"/>
  <c r="AC119" i="144"/>
  <c r="AB10" i="144"/>
  <c r="AJ57" i="144"/>
  <c r="AB88" i="144"/>
  <c r="AH42" i="144"/>
  <c r="AQ175" i="144"/>
  <c r="AF170" i="144"/>
  <c r="AG71" i="144"/>
  <c r="AM72" i="144"/>
  <c r="AO90" i="144"/>
  <c r="AD71" i="144"/>
  <c r="AJ125" i="144"/>
  <c r="AL73" i="144"/>
  <c r="AN14" i="144"/>
  <c r="AE41" i="144"/>
  <c r="AC123" i="144"/>
  <c r="AP163" i="144"/>
  <c r="AK111" i="144"/>
  <c r="AP59" i="144"/>
  <c r="AB156" i="144"/>
  <c r="AK132" i="144"/>
  <c r="AD108" i="144"/>
  <c r="AJ143" i="144"/>
  <c r="AK19" i="144"/>
  <c r="AQ100" i="144"/>
  <c r="AP169" i="144"/>
  <c r="AP173" i="144"/>
  <c r="AQ131" i="144"/>
  <c r="AH166" i="144"/>
  <c r="AE147" i="144"/>
  <c r="AL149" i="144"/>
  <c r="AD77" i="144"/>
  <c r="AO17" i="144"/>
  <c r="AM144" i="144"/>
  <c r="AP125" i="144"/>
  <c r="AB118" i="144"/>
  <c r="AF121" i="144"/>
  <c r="AP21" i="144"/>
  <c r="AN60" i="144"/>
  <c r="AM75" i="144"/>
  <c r="AN68" i="144"/>
  <c r="AQ42" i="144"/>
  <c r="AF142" i="144"/>
  <c r="AK67" i="144"/>
  <c r="AC13" i="144"/>
  <c r="AJ83" i="144"/>
  <c r="AG145" i="144"/>
  <c r="AQ136" i="144"/>
  <c r="AB80" i="144"/>
  <c r="AD177" i="144"/>
  <c r="AG132" i="144"/>
  <c r="AO72" i="144"/>
  <c r="AC56" i="144"/>
  <c r="AM142" i="144"/>
  <c r="AG16" i="144"/>
  <c r="AL138" i="144"/>
  <c r="AF123" i="144"/>
  <c r="AQ139" i="144"/>
  <c r="AF177" i="144"/>
  <c r="AP92" i="144"/>
  <c r="AK97" i="144"/>
  <c r="AC151" i="144"/>
  <c r="AE85" i="144"/>
  <c r="AH173" i="144"/>
  <c r="AF172" i="144"/>
  <c r="AC33" i="144"/>
  <c r="AB83" i="144"/>
  <c r="AD163" i="144"/>
  <c r="AI63" i="144"/>
  <c r="AG102" i="144"/>
  <c r="AQ174" i="144"/>
  <c r="AH44" i="144"/>
  <c r="AC54" i="144"/>
  <c r="AL118" i="144"/>
  <c r="AO84" i="144"/>
  <c r="AI99" i="144"/>
  <c r="AK40" i="144"/>
  <c r="AF119" i="144"/>
  <c r="AH37" i="144"/>
  <c r="AG18" i="144"/>
  <c r="AC143" i="144"/>
  <c r="AI96" i="144"/>
  <c r="AM27" i="144"/>
  <c r="AM180" i="144"/>
  <c r="AE127" i="144"/>
  <c r="AQ43" i="144"/>
  <c r="AG149" i="144"/>
  <c r="AK110" i="144"/>
  <c r="AI167" i="144"/>
  <c r="AD55" i="144"/>
  <c r="AL59" i="144"/>
  <c r="AK80" i="144"/>
  <c r="AJ52" i="144"/>
  <c r="AJ35" i="144"/>
  <c r="AK32" i="144"/>
  <c r="AG121" i="144"/>
  <c r="AE149" i="144"/>
  <c r="AP164" i="144"/>
  <c r="AP97" i="144"/>
  <c r="AB144" i="144"/>
  <c r="AJ166" i="144"/>
  <c r="AG150" i="144"/>
  <c r="AM73" i="144"/>
  <c r="AG168" i="144"/>
  <c r="AH150" i="144"/>
  <c r="AH103" i="144"/>
  <c r="AP52" i="144"/>
  <c r="AG113" i="144"/>
  <c r="AO161" i="144"/>
  <c r="AK143" i="144"/>
  <c r="AO96" i="144"/>
  <c r="AL180" i="144"/>
  <c r="AP162" i="144"/>
  <c r="AF17" i="144"/>
  <c r="AP140" i="144"/>
  <c r="AK153" i="144"/>
  <c r="AL21" i="144"/>
  <c r="AF141" i="144"/>
  <c r="AF42" i="144"/>
  <c r="AN92" i="144"/>
  <c r="AL155" i="144"/>
  <c r="AO160" i="144"/>
  <c r="AB23" i="144"/>
  <c r="AE177" i="144"/>
  <c r="AQ54" i="144"/>
  <c r="AB56" i="144"/>
  <c r="AH121" i="144"/>
  <c r="AG87" i="144"/>
  <c r="AI64" i="144"/>
  <c r="AH54" i="144"/>
  <c r="AE88" i="144"/>
  <c r="AK83" i="144"/>
  <c r="AJ110" i="144"/>
  <c r="AH33" i="144"/>
  <c r="AM178" i="144"/>
  <c r="AH157" i="144"/>
  <c r="AH130" i="144"/>
  <c r="AM84" i="144"/>
  <c r="AG39" i="144"/>
  <c r="AL103" i="144"/>
  <c r="AB158" i="144"/>
  <c r="AB33" i="144"/>
  <c r="AL12" i="144"/>
  <c r="AB13" i="144"/>
  <c r="AC106" i="144"/>
  <c r="AH80" i="144"/>
  <c r="AD59" i="144"/>
  <c r="AF143" i="144"/>
  <c r="AO156" i="144"/>
  <c r="AJ50" i="144"/>
  <c r="AL159" i="144"/>
  <c r="AB146" i="144"/>
  <c r="AG148" i="144"/>
  <c r="AD154" i="144"/>
  <c r="AM13" i="144"/>
  <c r="AJ32" i="144"/>
  <c r="AJ174" i="144"/>
  <c r="AB125" i="144"/>
  <c r="AD98" i="144"/>
  <c r="AP177" i="144"/>
  <c r="AJ169" i="144"/>
  <c r="AB19" i="144"/>
  <c r="AJ104" i="144"/>
  <c r="AD38" i="144"/>
  <c r="AK164" i="144"/>
  <c r="AO134" i="144"/>
  <c r="AK29" i="144"/>
  <c r="AB102" i="144"/>
  <c r="AC85" i="144"/>
  <c r="AC48" i="144"/>
  <c r="AB42" i="144"/>
  <c r="AB106" i="144"/>
  <c r="AI137" i="144"/>
  <c r="AK180" i="144"/>
  <c r="AJ137" i="144"/>
  <c r="AE136" i="144"/>
  <c r="AB36" i="144"/>
  <c r="AM86" i="144"/>
  <c r="AM55" i="144"/>
  <c r="AJ88" i="144"/>
  <c r="AJ155" i="144"/>
  <c r="AH14" i="144"/>
  <c r="AO98" i="144"/>
  <c r="AP57" i="144"/>
  <c r="AO157" i="144"/>
  <c r="AH75" i="144"/>
  <c r="AG77" i="144"/>
  <c r="AI90" i="144"/>
  <c r="AM94" i="144"/>
  <c r="AL179" i="144"/>
  <c r="AM53" i="144"/>
  <c r="AN15" i="144"/>
  <c r="AN120" i="144"/>
  <c r="AG80" i="144"/>
  <c r="AM32" i="144"/>
  <c r="AP75" i="144"/>
  <c r="AH90" i="144"/>
  <c r="AQ21" i="144"/>
  <c r="AO180" i="144"/>
  <c r="AC76" i="144"/>
  <c r="AC169" i="144"/>
  <c r="AP157" i="144"/>
  <c r="AJ70" i="144"/>
  <c r="AG122" i="144"/>
  <c r="AE23" i="144"/>
  <c r="AK23" i="144"/>
  <c r="AO66" i="144"/>
  <c r="AF26" i="144"/>
  <c r="AL33" i="144"/>
  <c r="AM85" i="144"/>
  <c r="AP16" i="144"/>
  <c r="AC174" i="144"/>
  <c r="AO64" i="144"/>
  <c r="AO124" i="144"/>
  <c r="AL176" i="144"/>
  <c r="AC171" i="144"/>
  <c r="AI54" i="144"/>
  <c r="AL64" i="144"/>
  <c r="AQ93" i="144"/>
  <c r="AP79" i="144"/>
  <c r="AI39" i="144"/>
  <c r="AB134" i="144"/>
  <c r="AB21" i="144"/>
  <c r="AG131" i="144"/>
  <c r="AQ145" i="144"/>
  <c r="AF7" i="144"/>
  <c r="AJ95" i="144"/>
  <c r="AN124" i="144"/>
  <c r="AQ87" i="144"/>
  <c r="AN106" i="144"/>
  <c r="AI47" i="144"/>
  <c r="AN59" i="144"/>
  <c r="AC124" i="144"/>
  <c r="AQ49" i="144"/>
  <c r="AP48" i="144"/>
  <c r="AG162" i="144"/>
  <c r="AI61" i="144"/>
  <c r="AJ121" i="144"/>
  <c r="AO93" i="144"/>
  <c r="AI148" i="144"/>
  <c r="AF113" i="144"/>
  <c r="AL112" i="144"/>
  <c r="AF68" i="144"/>
  <c r="AN46" i="144"/>
  <c r="AI57" i="144"/>
  <c r="AG63" i="144"/>
  <c r="AF66" i="144"/>
  <c r="AN109" i="144"/>
  <c r="AF24" i="144"/>
  <c r="AM6" i="144"/>
  <c r="AG43" i="144"/>
  <c r="AE179" i="144"/>
  <c r="AB145" i="144"/>
  <c r="AK42" i="144"/>
  <c r="AO105" i="144"/>
  <c r="AH140" i="144"/>
  <c r="AB41" i="144"/>
  <c r="AE155" i="144"/>
  <c r="AB177" i="144"/>
  <c r="AN135" i="144"/>
  <c r="AB74" i="144"/>
  <c r="AF146" i="144"/>
  <c r="AC102" i="144"/>
  <c r="AH177" i="144"/>
  <c r="AD12" i="144"/>
  <c r="AJ103" i="144"/>
  <c r="AI68" i="144"/>
  <c r="AC122" i="144"/>
  <c r="AQ99" i="144"/>
  <c r="AC65" i="144"/>
  <c r="AI119" i="144"/>
  <c r="AM125" i="144"/>
  <c r="AC120" i="144"/>
  <c r="AD134" i="144"/>
  <c r="AG153" i="144"/>
  <c r="AF104" i="144"/>
  <c r="AN128" i="144"/>
  <c r="AD87" i="144"/>
  <c r="AG118" i="144"/>
  <c r="AD109" i="144"/>
  <c r="AB50" i="144"/>
  <c r="AG117" i="144"/>
  <c r="AE117" i="144"/>
  <c r="AB20" i="144"/>
  <c r="AE146" i="144"/>
  <c r="AJ7" i="144"/>
  <c r="AM163" i="144"/>
  <c r="AD18" i="144"/>
  <c r="AD7" i="144"/>
  <c r="AQ173" i="144"/>
  <c r="AQ91" i="144"/>
  <c r="AQ7" i="144"/>
  <c r="AE148" i="144"/>
  <c r="AG119" i="144"/>
  <c r="AQ111" i="144"/>
  <c r="AC149" i="144"/>
  <c r="AC21" i="144"/>
  <c r="AC166" i="144"/>
  <c r="AE31" i="144"/>
  <c r="AL16" i="144"/>
  <c r="AG24" i="144"/>
  <c r="AC142" i="144"/>
  <c r="AO41" i="144"/>
  <c r="AP76" i="144"/>
  <c r="AE140" i="144"/>
  <c r="AJ65" i="144"/>
  <c r="AO30" i="144"/>
  <c r="AK59" i="144"/>
  <c r="AN12" i="144"/>
  <c r="AJ51" i="144"/>
  <c r="AQ128" i="144"/>
  <c r="AH153" i="144"/>
  <c r="AP131" i="144"/>
  <c r="AO40" i="144"/>
  <c r="AI134" i="144"/>
  <c r="AD97" i="144"/>
  <c r="AL48" i="144"/>
  <c r="AL55" i="144"/>
  <c r="AL109" i="144"/>
  <c r="AH50" i="144"/>
  <c r="AE154" i="144"/>
  <c r="AF31" i="144"/>
  <c r="AQ47" i="144"/>
  <c r="AI58" i="144"/>
  <c r="AJ28" i="144"/>
  <c r="AQ85" i="144"/>
  <c r="AG53" i="144"/>
  <c r="AG126" i="144"/>
  <c r="AQ13" i="144"/>
  <c r="AI74" i="144"/>
  <c r="AQ129" i="144"/>
  <c r="AI129" i="144"/>
  <c r="AB117" i="144"/>
  <c r="AO109" i="144"/>
  <c r="AF80" i="144"/>
  <c r="AL91" i="144"/>
  <c r="AN153" i="144"/>
  <c r="AB154" i="144"/>
  <c r="AJ73" i="144"/>
  <c r="AN111" i="144"/>
  <c r="AJ19" i="144"/>
  <c r="AG111" i="144"/>
  <c r="AD125" i="144"/>
  <c r="AJ127" i="144"/>
  <c r="AG155" i="144"/>
  <c r="AN171" i="144"/>
  <c r="AK70" i="144"/>
  <c r="AD58" i="144"/>
  <c r="AK171" i="144"/>
  <c r="AI21" i="144"/>
  <c r="AL23" i="144"/>
  <c r="AQ179" i="144"/>
  <c r="AQ178" i="144"/>
  <c r="AF131" i="144"/>
  <c r="AB52" i="144"/>
  <c r="AK99" i="144"/>
  <c r="AH35" i="144"/>
  <c r="AN36" i="144"/>
  <c r="AI81" i="144"/>
  <c r="AB86" i="144"/>
  <c r="AC177" i="144"/>
  <c r="AD132" i="144"/>
  <c r="AG112" i="144"/>
  <c r="AC60" i="144"/>
  <c r="AD76" i="144"/>
  <c r="AD140" i="144"/>
  <c r="AO94" i="144"/>
  <c r="AN62" i="144"/>
  <c r="AD66" i="144"/>
  <c r="AE160" i="144"/>
  <c r="AH112" i="144"/>
  <c r="AE125" i="144"/>
  <c r="AM63" i="144"/>
  <c r="AJ78" i="144"/>
  <c r="AF116" i="144"/>
  <c r="AQ156" i="144"/>
  <c r="AG170" i="144"/>
  <c r="AO145" i="144"/>
  <c r="AJ101" i="144"/>
  <c r="AL93" i="144"/>
  <c r="AG96" i="144"/>
  <c r="AO148" i="144"/>
  <c r="AH45" i="144"/>
  <c r="AO77" i="144"/>
  <c r="AB73" i="144"/>
  <c r="AQ16" i="144"/>
  <c r="AM96" i="144"/>
  <c r="AQ18" i="144"/>
  <c r="AP156" i="144"/>
  <c r="AM113" i="144"/>
  <c r="AK50" i="144"/>
  <c r="AD64" i="144"/>
  <c r="AL132" i="144"/>
  <c r="AE167" i="144"/>
  <c r="AL152" i="144"/>
  <c r="AP168" i="144"/>
  <c r="AD123" i="144"/>
  <c r="AF179" i="144"/>
  <c r="AE76" i="144"/>
  <c r="AE55" i="144"/>
  <c r="AJ18" i="144"/>
  <c r="AP70" i="144"/>
  <c r="AB63" i="144"/>
  <c r="AG21" i="144"/>
  <c r="AG42" i="144"/>
  <c r="AM126" i="144"/>
  <c r="AF21" i="144"/>
  <c r="AF78" i="144"/>
  <c r="AG7" i="144"/>
  <c r="AF43" i="144"/>
  <c r="AL165" i="144"/>
  <c r="AO37" i="144"/>
  <c r="AC55" i="144"/>
  <c r="AM41" i="144"/>
  <c r="AK179" i="144"/>
  <c r="AH6" i="144"/>
  <c r="AE130" i="144"/>
  <c r="AC116" i="144"/>
  <c r="AL82" i="144"/>
  <c r="AG37" i="144"/>
  <c r="AN156" i="144"/>
  <c r="AH155" i="144"/>
  <c r="AB25" i="144"/>
  <c r="AG139" i="144"/>
  <c r="AP174" i="144"/>
  <c r="AC105" i="144"/>
  <c r="AP28" i="144"/>
  <c r="AB12" i="144"/>
  <c r="AM106" i="144"/>
  <c r="AG13" i="144"/>
  <c r="AN40" i="144"/>
  <c r="AO26" i="144"/>
  <c r="AH73" i="144"/>
  <c r="AF79" i="144"/>
  <c r="AJ96" i="144"/>
  <c r="AE65" i="144"/>
  <c r="AC62" i="144"/>
  <c r="AB149" i="144"/>
  <c r="AD52" i="144"/>
  <c r="AE87" i="144"/>
  <c r="AI124" i="144"/>
  <c r="AJ72" i="144"/>
  <c r="AB170" i="144"/>
  <c r="AK174" i="144"/>
  <c r="AN96" i="144"/>
  <c r="AM36" i="144"/>
  <c r="AB61" i="144"/>
  <c r="AM44" i="144"/>
  <c r="AQ12" i="144"/>
  <c r="AQ116" i="144"/>
  <c r="AN7" i="144"/>
  <c r="AL114" i="144"/>
  <c r="AC178" i="144"/>
  <c r="AC68" i="144"/>
  <c r="AI94" i="144"/>
  <c r="AG82" i="144"/>
  <c r="AQ14" i="144"/>
  <c r="AP10" i="144"/>
  <c r="AD44" i="144"/>
  <c r="AI126" i="144"/>
  <c r="AK140" i="144"/>
  <c r="AI174" i="144"/>
  <c r="AK35" i="144"/>
  <c r="AB111" i="144"/>
  <c r="AG68" i="144"/>
  <c r="AF67" i="144"/>
  <c r="AL140" i="144"/>
  <c r="AO32" i="144"/>
  <c r="AK123" i="144"/>
  <c r="AP117" i="144"/>
  <c r="AJ40" i="144"/>
  <c r="AJ147" i="144"/>
  <c r="AN165" i="144"/>
  <c r="AK155" i="144"/>
  <c r="AM18" i="144"/>
  <c r="AF18" i="144"/>
  <c r="AD16" i="144"/>
  <c r="AG28" i="144"/>
  <c r="AO62" i="144"/>
  <c r="AD17" i="144"/>
  <c r="AI159" i="144"/>
  <c r="AO151" i="144"/>
  <c r="AL133" i="144"/>
  <c r="AM149" i="144"/>
  <c r="AG33" i="144"/>
  <c r="AB89" i="144"/>
  <c r="AK64" i="144"/>
  <c r="AG106" i="144"/>
  <c r="AN143" i="144"/>
  <c r="AK39" i="144"/>
  <c r="AG137" i="144"/>
  <c r="AH22" i="144"/>
  <c r="AP105" i="144"/>
  <c r="AF92" i="144"/>
  <c r="AM104" i="144"/>
  <c r="AD112" i="144"/>
  <c r="AI79" i="144"/>
  <c r="AP141" i="144"/>
  <c r="AF125" i="144"/>
  <c r="AH85" i="144"/>
  <c r="AD147" i="144"/>
  <c r="AK43" i="144"/>
  <c r="AL97" i="144"/>
  <c r="AM16" i="144"/>
  <c r="AK21" i="144"/>
  <c r="AQ81" i="144"/>
  <c r="AP26" i="144"/>
  <c r="AL102" i="144"/>
  <c r="AI114" i="144"/>
  <c r="AL25" i="144"/>
  <c r="AK85" i="144"/>
  <c r="AD41" i="144"/>
  <c r="AJ97" i="144"/>
  <c r="AO57" i="144"/>
  <c r="AB168" i="144"/>
  <c r="AQ57" i="144"/>
  <c r="AM71" i="144"/>
  <c r="AP54" i="144"/>
  <c r="AH175" i="144"/>
  <c r="AP91" i="144"/>
  <c r="AG46" i="144"/>
  <c r="AG29" i="144"/>
  <c r="AQ78" i="144"/>
  <c r="AB148" i="144"/>
  <c r="AB92" i="144"/>
  <c r="AH145" i="144"/>
  <c r="AC129" i="144"/>
  <c r="AP27" i="144"/>
  <c r="AG14" i="144"/>
  <c r="AH40" i="144"/>
  <c r="AL31" i="144"/>
  <c r="AE99" i="144"/>
  <c r="AJ93" i="144"/>
  <c r="AP144" i="144"/>
  <c r="AE95" i="144"/>
  <c r="AF114" i="144"/>
  <c r="AI132" i="144"/>
  <c r="AO45" i="144"/>
  <c r="AC140" i="144"/>
  <c r="AD51" i="144"/>
  <c r="AP145" i="144"/>
  <c r="AN172" i="144"/>
  <c r="AB18" i="144"/>
  <c r="AH115" i="144"/>
  <c r="AJ139" i="144"/>
  <c r="AG178" i="144"/>
  <c r="AE129" i="144"/>
  <c r="AI67" i="144"/>
  <c r="AJ41" i="144"/>
  <c r="AI112" i="144"/>
  <c r="AM134" i="144"/>
  <c r="AO89" i="144"/>
  <c r="AB112" i="144"/>
  <c r="AN72" i="144"/>
  <c r="AI42" i="144"/>
  <c r="AI62" i="144"/>
  <c r="AH71" i="144"/>
  <c r="AE34" i="144"/>
  <c r="AC130" i="144"/>
  <c r="AE63" i="144"/>
  <c r="AK47" i="144"/>
  <c r="AK87" i="144"/>
  <c r="AQ48" i="144"/>
  <c r="AH133" i="144"/>
  <c r="AN164" i="144"/>
  <c r="AF84" i="144"/>
  <c r="AI111" i="144"/>
  <c r="AI31" i="144"/>
  <c r="AM29" i="144"/>
  <c r="AQ170" i="144"/>
  <c r="AI108" i="144"/>
  <c r="AO173" i="144"/>
  <c r="AK33" i="144"/>
  <c r="AF94" i="144"/>
  <c r="AP135" i="144"/>
  <c r="AI32" i="144"/>
  <c r="AB164" i="144"/>
  <c r="AF41" i="144"/>
  <c r="AF30" i="144"/>
  <c r="AJ63" i="144"/>
  <c r="AM76" i="144"/>
  <c r="AL154" i="144"/>
  <c r="AO147" i="144"/>
  <c r="AN20" i="144"/>
  <c r="AO141" i="144"/>
  <c r="AH102" i="144"/>
  <c r="AG79" i="144"/>
  <c r="AO14" i="144"/>
  <c r="AB152" i="144"/>
  <c r="AH93" i="144"/>
  <c r="AD113" i="144"/>
  <c r="AC125" i="144"/>
  <c r="AC89" i="144"/>
  <c r="AN179" i="144"/>
  <c r="AJ30" i="144"/>
  <c r="AG142" i="144"/>
  <c r="AE49" i="144"/>
  <c r="AN110" i="144"/>
  <c r="AD83" i="144"/>
  <c r="AK104" i="144"/>
  <c r="AQ82" i="144"/>
  <c r="AQ167" i="144"/>
  <c r="AF44" i="144"/>
  <c r="AE58" i="144"/>
  <c r="AP38" i="144"/>
  <c r="AP83" i="144"/>
  <c r="AJ113" i="144"/>
  <c r="AC145" i="144"/>
  <c r="AQ108" i="144"/>
  <c r="AD126" i="144"/>
  <c r="AE27" i="144"/>
  <c r="AE7" i="144"/>
  <c r="AG98" i="144"/>
  <c r="AB79" i="144"/>
  <c r="AI168" i="144"/>
  <c r="AJ87" i="144"/>
  <c r="AO61" i="144"/>
  <c r="AP179" i="144"/>
  <c r="AH28" i="144"/>
  <c r="AJ157" i="144"/>
  <c r="AK44" i="144"/>
  <c r="AK144" i="144"/>
  <c r="AF33" i="144"/>
  <c r="AQ19" i="144"/>
  <c r="AQ138" i="144"/>
  <c r="AB153" i="144"/>
  <c r="AH41" i="144"/>
  <c r="AD37" i="144"/>
  <c r="AD171" i="144"/>
  <c r="AF175" i="144"/>
  <c r="AO149" i="144"/>
  <c r="AM111" i="144"/>
  <c r="AE152" i="144"/>
  <c r="AB55" i="144"/>
  <c r="AL47" i="144"/>
  <c r="AK10" i="144"/>
  <c r="AN123" i="144"/>
  <c r="AN176" i="144"/>
  <c r="AF37" i="144"/>
  <c r="AI35" i="144"/>
  <c r="AL107" i="144"/>
  <c r="AE174" i="144"/>
  <c r="AJ48" i="144"/>
  <c r="AF112" i="144"/>
  <c r="AF100" i="144"/>
  <c r="AP108" i="144"/>
  <c r="AH19" i="144"/>
  <c r="AD73" i="144"/>
  <c r="AQ30" i="144"/>
  <c r="AC7" i="144"/>
  <c r="AM52" i="144"/>
  <c r="AE111" i="144"/>
  <c r="AL125" i="144"/>
  <c r="AE138" i="144"/>
  <c r="AF139" i="144"/>
  <c r="AC75" i="144"/>
  <c r="AN129" i="144"/>
  <c r="AC97" i="144"/>
  <c r="AI55" i="144"/>
  <c r="AC43" i="144"/>
  <c r="AD180" i="144"/>
  <c r="AP143" i="144"/>
  <c r="AN49" i="144"/>
  <c r="AF132" i="144"/>
  <c r="AF110" i="144"/>
  <c r="AM155" i="144"/>
  <c r="AB35" i="144"/>
  <c r="AC160" i="144"/>
  <c r="AE142" i="144"/>
  <c r="AE24" i="144"/>
  <c r="AJ89" i="144"/>
  <c r="AJ177" i="144"/>
  <c r="AN6" i="144"/>
  <c r="AC161" i="144"/>
  <c r="AM90" i="144"/>
  <c r="AD21" i="144"/>
  <c r="AJ67" i="144"/>
  <c r="AQ23" i="144"/>
  <c r="AM136" i="144"/>
  <c r="AQ101" i="144"/>
  <c r="AM128" i="144"/>
  <c r="AL74" i="144"/>
  <c r="AL18" i="144"/>
  <c r="AL117" i="144"/>
  <c r="AL144" i="144"/>
  <c r="AP34" i="144"/>
  <c r="AG78" i="144"/>
  <c r="AP77" i="144"/>
  <c r="AK36" i="144"/>
  <c r="AD138" i="144"/>
  <c r="AN56" i="144"/>
  <c r="AQ171" i="144"/>
  <c r="AH148" i="144"/>
  <c r="AD119" i="144"/>
  <c r="AP111" i="144"/>
  <c r="AF73" i="144"/>
  <c r="AF27" i="144"/>
  <c r="AJ145" i="144"/>
  <c r="AI154" i="144"/>
  <c r="AI15" i="144"/>
  <c r="AP93" i="144"/>
  <c r="AJ44" i="144"/>
  <c r="AQ29" i="144"/>
  <c r="AJ80" i="144"/>
  <c r="AI122" i="144"/>
  <c r="AO120" i="144"/>
  <c r="AF138" i="144"/>
  <c r="AL108" i="144"/>
  <c r="AP19" i="144"/>
  <c r="AD67" i="144"/>
  <c r="AD40" i="144"/>
  <c r="AI152" i="144"/>
  <c r="AK53" i="144"/>
  <c r="AH59" i="144"/>
  <c r="AI30" i="144"/>
  <c r="AH21" i="144"/>
  <c r="AP129" i="144"/>
  <c r="AE158" i="144"/>
  <c r="AN39" i="144"/>
  <c r="AQ28" i="144"/>
  <c r="AM57" i="144"/>
  <c r="AJ23" i="144"/>
  <c r="AE48" i="144"/>
  <c r="AD129" i="144"/>
  <c r="AP119" i="144"/>
  <c r="AI11" i="144"/>
  <c r="AI107" i="144"/>
  <c r="AN10" i="144"/>
  <c r="AM109" i="144"/>
  <c r="AF81" i="144"/>
  <c r="AH81" i="144"/>
  <c r="AM22" i="144"/>
  <c r="AN144" i="144"/>
  <c r="AF115" i="144"/>
  <c r="AJ138" i="144"/>
  <c r="AG25" i="144"/>
  <c r="AN16" i="144"/>
  <c r="AL15" i="144"/>
  <c r="AF135" i="144"/>
  <c r="AG44" i="144"/>
  <c r="AQ177" i="144"/>
  <c r="AQ50" i="144"/>
  <c r="AP166" i="144"/>
  <c r="AL37" i="144"/>
  <c r="AO78" i="144"/>
  <c r="AB34" i="144"/>
  <c r="AB155" i="144"/>
  <c r="AF83" i="144"/>
  <c r="AB175" i="144"/>
  <c r="AH106" i="144"/>
  <c r="AJ159" i="144"/>
  <c r="AM45" i="144"/>
  <c r="AF157" i="144"/>
  <c r="AQ63" i="144"/>
  <c r="AF105" i="144"/>
  <c r="AE102" i="144"/>
  <c r="AI150" i="144"/>
  <c r="AB47" i="144"/>
  <c r="AM108" i="144"/>
  <c r="AH124" i="144"/>
  <c r="AO7" i="144"/>
  <c r="AH128" i="144"/>
  <c r="AG66" i="144"/>
  <c r="AG12" i="144"/>
  <c r="AM153" i="144"/>
  <c r="AF10" i="144"/>
  <c r="AL122" i="144"/>
  <c r="AB84" i="144"/>
  <c r="AI103" i="144"/>
  <c r="AJ34" i="144"/>
  <c r="AM151" i="144"/>
  <c r="AM159" i="144"/>
  <c r="AI16" i="144"/>
  <c r="AE153" i="144"/>
  <c r="AM89" i="144"/>
  <c r="AB169" i="144"/>
  <c r="AF20" i="144"/>
  <c r="AP136" i="144"/>
  <c r="AC114" i="144"/>
  <c r="AO139" i="144"/>
  <c r="AN66" i="144"/>
  <c r="AL170" i="144"/>
  <c r="AC118" i="144"/>
  <c r="AB100" i="144"/>
  <c r="AQ75" i="144"/>
  <c r="AP14" i="144"/>
  <c r="AE180" i="144"/>
  <c r="AE144" i="144"/>
  <c r="AN157" i="144"/>
  <c r="AJ27" i="144"/>
  <c r="AG180" i="144"/>
  <c r="AO27" i="144"/>
  <c r="AJ134" i="144"/>
  <c r="AE47" i="144"/>
  <c r="AK34" i="144"/>
  <c r="AP172" i="144"/>
  <c r="AJ141" i="144"/>
  <c r="AH7" i="144"/>
  <c r="AD53" i="144"/>
  <c r="AO165" i="144"/>
  <c r="AH169" i="144"/>
  <c r="AN138" i="144"/>
  <c r="AO88" i="144"/>
  <c r="AC12" i="144"/>
  <c r="AM78" i="144"/>
  <c r="AJ158" i="144"/>
  <c r="AJ126" i="144"/>
  <c r="AP45" i="144"/>
  <c r="AD24" i="144"/>
  <c r="AC92" i="144"/>
  <c r="AC39" i="144"/>
  <c r="AD107" i="144"/>
  <c r="AN149" i="144"/>
  <c r="AN42" i="144"/>
  <c r="AJ39" i="144"/>
  <c r="AE119" i="144"/>
  <c r="AE131" i="144"/>
  <c r="AE59" i="144"/>
  <c r="AC127" i="144"/>
  <c r="AM12" i="144"/>
  <c r="AJ122" i="144"/>
  <c r="AB160" i="144"/>
  <c r="AH36" i="144"/>
  <c r="AI130" i="144"/>
  <c r="AQ125" i="144"/>
  <c r="AK173" i="144"/>
  <c r="AH32" i="144"/>
  <c r="AB71" i="144"/>
  <c r="AQ22" i="144"/>
  <c r="AN140" i="144"/>
  <c r="AG40" i="144"/>
  <c r="AF51" i="144"/>
  <c r="AF56" i="144"/>
  <c r="AI10" i="144"/>
  <c r="AQ153" i="144"/>
  <c r="AF140" i="144"/>
  <c r="AM124" i="144"/>
  <c r="AC58" i="144"/>
  <c r="AD122" i="144"/>
  <c r="AC153" i="144"/>
  <c r="AN25" i="144"/>
  <c r="AE62" i="144"/>
  <c r="AJ31" i="144"/>
  <c r="AL94" i="144"/>
  <c r="AI136" i="144"/>
  <c r="AF122" i="144"/>
  <c r="AH171" i="144"/>
  <c r="AG86" i="144"/>
  <c r="AF34" i="144"/>
  <c r="AI38" i="144"/>
  <c r="AC121" i="144"/>
  <c r="AM42" i="144"/>
  <c r="AF91" i="144"/>
  <c r="AM30" i="144"/>
  <c r="AD105" i="144"/>
  <c r="AN113" i="144"/>
  <c r="AB179" i="144"/>
  <c r="AE68" i="144"/>
  <c r="AD101" i="144"/>
  <c r="AE98" i="144"/>
  <c r="AK137" i="144"/>
  <c r="AM77" i="144"/>
  <c r="AM158" i="144"/>
  <c r="AH105" i="144"/>
  <c r="AP66" i="144"/>
  <c r="AI41" i="144"/>
  <c r="AK109" i="144"/>
  <c r="AB91" i="144"/>
  <c r="AK105" i="144"/>
  <c r="AN101" i="144"/>
  <c r="AE169" i="144"/>
  <c r="AQ38" i="144"/>
  <c r="AK56" i="144"/>
  <c r="AE78" i="144"/>
  <c r="AB69" i="144"/>
  <c r="AM115" i="144"/>
  <c r="AB167" i="144"/>
  <c r="AK148" i="144"/>
  <c r="AF82" i="144"/>
  <c r="AG160" i="144"/>
  <c r="AD165" i="144"/>
  <c r="AD45" i="144"/>
  <c r="AH107" i="144"/>
  <c r="AM121" i="144"/>
  <c r="AI45" i="144"/>
  <c r="AK20" i="144"/>
  <c r="AQ130" i="144"/>
  <c r="AK167" i="144"/>
  <c r="AL57" i="144"/>
  <c r="AL90" i="144"/>
  <c r="AK52" i="144"/>
  <c r="AO112" i="144"/>
  <c r="AG11" i="144"/>
  <c r="AH143" i="144"/>
  <c r="AC81" i="144"/>
  <c r="AK16" i="144"/>
  <c r="AN58" i="144"/>
  <c r="AN174" i="144"/>
  <c r="AN24" i="144"/>
  <c r="AD161" i="144"/>
  <c r="AO86" i="144"/>
  <c r="AJ119" i="144"/>
  <c r="AG51" i="144"/>
  <c r="AN141" i="144"/>
  <c r="AO142" i="144"/>
  <c r="AG123" i="144"/>
  <c r="AE105" i="144"/>
  <c r="AC87" i="144"/>
  <c r="AP128" i="144"/>
  <c r="AG84" i="144"/>
  <c r="AD36" i="144"/>
  <c r="AD99" i="144"/>
  <c r="AL105" i="144"/>
  <c r="AP103" i="144"/>
  <c r="AP130" i="144"/>
  <c r="AJ178" i="144"/>
  <c r="AN54" i="144"/>
  <c r="AI36" i="144"/>
  <c r="AO152" i="144"/>
  <c r="AN116" i="144"/>
  <c r="AP60" i="144"/>
  <c r="AE46" i="144"/>
  <c r="AF98" i="144"/>
  <c r="AO20" i="144"/>
  <c r="AF75" i="144"/>
  <c r="AE38" i="144"/>
  <c r="AJ69" i="144"/>
  <c r="AF161" i="144"/>
  <c r="AM88" i="144"/>
  <c r="AO69" i="144"/>
  <c r="AL131" i="144"/>
  <c r="AK102" i="144"/>
  <c r="AL147" i="144"/>
  <c r="AJ129" i="144"/>
  <c r="AP43" i="144"/>
  <c r="AG23" i="144"/>
  <c r="AL136" i="144"/>
  <c r="AJ146" i="144"/>
  <c r="AM169" i="144"/>
  <c r="AI109" i="144"/>
  <c r="AP72" i="144"/>
  <c r="AQ59" i="144"/>
  <c r="AC19" i="144"/>
  <c r="AG99" i="144"/>
  <c r="AJ133" i="144"/>
  <c r="AC46" i="144"/>
  <c r="AI116" i="144"/>
  <c r="AG169" i="144"/>
  <c r="AK119" i="144"/>
  <c r="AE86" i="144"/>
  <c r="AH122" i="144"/>
  <c r="AK127" i="144"/>
  <c r="AG35" i="144"/>
  <c r="AO56" i="144"/>
  <c r="AF12" i="144"/>
  <c r="AB114" i="144"/>
  <c r="AI40" i="144"/>
  <c r="AD92" i="144"/>
  <c r="AF127" i="144"/>
  <c r="AJ79" i="144"/>
  <c r="AI175" i="144"/>
  <c r="AO91" i="144"/>
  <c r="AL46" i="144"/>
  <c r="AP123" i="144"/>
  <c r="AK93" i="144"/>
  <c r="AQ68" i="144"/>
  <c r="AH61" i="144"/>
  <c r="AO179" i="144"/>
  <c r="AM51" i="144"/>
  <c r="AP178" i="144"/>
  <c r="AI53" i="144"/>
  <c r="AO130" i="144"/>
  <c r="AH179" i="144"/>
  <c r="AC176" i="144"/>
  <c r="AP30" i="144"/>
  <c r="AQ6" i="144"/>
  <c r="AL156" i="144"/>
  <c r="AO100" i="144"/>
  <c r="AB81" i="144"/>
  <c r="AO177" i="144"/>
  <c r="AJ66" i="144"/>
  <c r="AB95" i="144"/>
  <c r="AN52" i="144"/>
  <c r="AF152" i="144"/>
  <c r="AM37" i="144"/>
  <c r="AB64" i="144"/>
  <c r="AF169" i="144"/>
  <c r="AK130" i="144"/>
  <c r="AO122" i="144"/>
  <c r="AK138" i="144"/>
  <c r="AJ82" i="144"/>
  <c r="AN76" i="144"/>
  <c r="AQ152" i="144"/>
  <c r="AG19" i="144"/>
  <c r="AB147" i="144"/>
  <c r="AK113" i="144"/>
  <c r="AI50" i="144"/>
  <c r="AN78" i="144"/>
  <c r="AO28" i="144"/>
  <c r="AI13" i="144"/>
  <c r="AB97" i="144"/>
  <c r="AJ16" i="144"/>
  <c r="AO54" i="144"/>
  <c r="AD130" i="144"/>
  <c r="AQ71" i="144"/>
  <c r="AK131" i="144"/>
  <c r="AH15" i="144"/>
  <c r="AN94" i="144"/>
  <c r="AH64" i="144"/>
  <c r="AL120" i="144"/>
  <c r="AG73" i="144"/>
  <c r="AE176" i="144"/>
  <c r="AG114" i="144"/>
  <c r="AL26" i="144"/>
  <c r="AM81" i="144"/>
  <c r="AH63" i="144"/>
  <c r="AQ17" i="144"/>
  <c r="AL43" i="144"/>
  <c r="AC63" i="144"/>
  <c r="AM93" i="144"/>
  <c r="AC11" i="144"/>
  <c r="AB70" i="144"/>
  <c r="AI88" i="144"/>
  <c r="AH74" i="144"/>
  <c r="AI98" i="144"/>
  <c r="AO107" i="144"/>
  <c r="AI179" i="144"/>
  <c r="AI117" i="144"/>
  <c r="AM133" i="144"/>
  <c r="AM10" i="144"/>
  <c r="AO12" i="144"/>
  <c r="AN100" i="144"/>
  <c r="AP146" i="144"/>
  <c r="AI157" i="144"/>
  <c r="AJ10" i="144"/>
  <c r="AQ117" i="144"/>
  <c r="AE44" i="144"/>
  <c r="AC109" i="144"/>
  <c r="AC107" i="144"/>
  <c r="AK69" i="144"/>
  <c r="AQ109" i="144"/>
  <c r="AD120" i="144"/>
  <c r="AN32" i="144"/>
  <c r="AD137" i="144"/>
  <c r="AJ144" i="144"/>
  <c r="AQ120" i="144"/>
  <c r="AH101" i="144"/>
  <c r="AE161" i="144"/>
  <c r="AK136" i="144"/>
  <c r="AI28" i="144"/>
  <c r="AI104" i="144"/>
  <c r="AC66" i="144"/>
  <c r="AM175" i="144"/>
  <c r="AC6" i="144"/>
  <c r="AC101" i="144"/>
  <c r="AN84" i="144"/>
  <c r="AI29" i="144"/>
  <c r="AL127" i="144"/>
  <c r="AF154" i="144"/>
  <c r="AH137" i="144"/>
  <c r="AP154" i="144"/>
  <c r="AK103" i="144"/>
  <c r="AG47" i="144"/>
  <c r="AM49" i="144"/>
  <c r="AN83" i="144"/>
  <c r="AM23" i="144"/>
  <c r="AI49" i="144"/>
  <c r="AO110" i="144"/>
  <c r="AH139" i="144"/>
  <c r="AF48" i="144"/>
  <c r="AB43" i="144"/>
  <c r="AO19" i="144"/>
  <c r="AQ36" i="144"/>
  <c r="AL172" i="144"/>
  <c r="AP63" i="144"/>
  <c r="AK58" i="144"/>
  <c r="AG108" i="144"/>
  <c r="AF64" i="144"/>
  <c r="AO74" i="144"/>
  <c r="AD135" i="144"/>
  <c r="AN133" i="144"/>
  <c r="AL101" i="144"/>
  <c r="AN51" i="144"/>
  <c r="AP120" i="144"/>
  <c r="AI12" i="144"/>
  <c r="AC29" i="144"/>
  <c r="AD19" i="144"/>
  <c r="AP95" i="144"/>
  <c r="AD146" i="144"/>
  <c r="AN74" i="144"/>
  <c r="AK170" i="144"/>
  <c r="AN67" i="144"/>
  <c r="AD152" i="144"/>
  <c r="AJ92" i="144"/>
  <c r="AB11" i="144"/>
  <c r="AP137" i="144"/>
  <c r="AD46" i="144"/>
  <c r="AC172" i="144"/>
  <c r="AF97" i="144"/>
  <c r="AQ105" i="144"/>
  <c r="AD42" i="144"/>
  <c r="AB174" i="144"/>
  <c r="AE141" i="144"/>
  <c r="AO117" i="144"/>
  <c r="AP133" i="144"/>
  <c r="AP102" i="144"/>
  <c r="AP96" i="144"/>
  <c r="AD144" i="144"/>
  <c r="AB72" i="144"/>
  <c r="AB28" i="144"/>
  <c r="AH135" i="144"/>
  <c r="AE150" i="144"/>
  <c r="AJ170" i="144"/>
  <c r="AH24" i="144"/>
  <c r="AQ20" i="144"/>
  <c r="AJ131" i="144"/>
  <c r="AE75" i="144"/>
  <c r="AK49" i="144"/>
  <c r="AB105" i="144"/>
  <c r="AI27" i="144"/>
  <c r="AQ62" i="144"/>
  <c r="AF87" i="144"/>
  <c r="AB157" i="144"/>
  <c r="AI172" i="144"/>
  <c r="AC156" i="144"/>
  <c r="AO125" i="144"/>
  <c r="AP41" i="144"/>
  <c r="AB178" i="144"/>
  <c r="AC70" i="144"/>
  <c r="AC78" i="144"/>
  <c r="AC136" i="144"/>
  <c r="AB76" i="144"/>
  <c r="AL175" i="144"/>
  <c r="AH104" i="144"/>
  <c r="AP158" i="144"/>
  <c r="AK157" i="144"/>
  <c r="AD6" i="144"/>
  <c r="AK122" i="144"/>
  <c r="AJ45" i="144"/>
  <c r="AC139" i="144"/>
  <c r="AN89" i="144"/>
  <c r="AK150" i="144"/>
  <c r="AG17" i="144"/>
  <c r="AH84" i="144"/>
  <c r="AI52" i="144"/>
  <c r="AJ109" i="144"/>
  <c r="AO53" i="144"/>
  <c r="AN34" i="144"/>
  <c r="AG52" i="144"/>
  <c r="AH88" i="144"/>
  <c r="AQ96" i="144"/>
  <c r="AJ11" i="144"/>
  <c r="AI84" i="144"/>
  <c r="AK154" i="144"/>
  <c r="AL58" i="144"/>
  <c r="AJ151" i="144"/>
  <c r="AI37" i="144"/>
  <c r="AO171" i="144"/>
  <c r="AN127" i="144"/>
  <c r="AC27" i="144"/>
  <c r="AO31" i="144"/>
  <c r="AQ147" i="144"/>
  <c r="AG26" i="144"/>
  <c r="AI60" i="144"/>
  <c r="AB93" i="144"/>
  <c r="AQ33" i="144"/>
  <c r="AI48" i="144"/>
  <c r="AH141" i="144"/>
  <c r="AC80" i="144"/>
  <c r="AC71" i="144"/>
  <c r="AC173" i="144"/>
  <c r="AP126" i="144"/>
  <c r="AI33" i="144"/>
  <c r="AE107" i="144"/>
  <c r="AP69" i="144"/>
  <c r="AL157" i="144"/>
  <c r="AK160" i="144"/>
  <c r="AP121" i="144"/>
  <c r="AG31" i="144"/>
  <c r="AQ74" i="144"/>
  <c r="AK165" i="144"/>
  <c r="AM47" i="144"/>
  <c r="AQ161" i="144"/>
  <c r="AI138" i="144"/>
  <c r="AF93" i="144"/>
  <c r="AN180" i="144"/>
  <c r="AO143" i="144"/>
  <c r="AH18" i="144"/>
  <c r="AM62" i="144"/>
  <c r="AH62" i="144"/>
  <c r="AO85" i="144"/>
  <c r="AL76" i="144"/>
  <c r="AK107" i="144"/>
  <c r="AF162" i="144"/>
  <c r="AM19" i="144"/>
  <c r="AL62" i="144"/>
  <c r="AJ90" i="144"/>
  <c r="AQ76" i="144"/>
  <c r="AC180" i="144"/>
  <c r="AB6" i="144"/>
  <c r="AD93" i="144"/>
  <c r="AM48" i="144"/>
  <c r="AL56" i="144"/>
  <c r="AO16" i="144"/>
  <c r="AB103" i="144"/>
  <c r="AF90" i="144"/>
  <c r="AL130" i="144"/>
  <c r="AN33" i="144"/>
  <c r="AE121" i="144"/>
  <c r="AJ54" i="144"/>
  <c r="AN146" i="144"/>
  <c r="AQ46" i="144"/>
  <c r="AM31" i="144"/>
  <c r="AQ37" i="144"/>
  <c r="AM123" i="144"/>
  <c r="AB14" i="144"/>
  <c r="AI89" i="144"/>
  <c r="AM95" i="144"/>
  <c r="AH158" i="144"/>
  <c r="AP170" i="144"/>
  <c r="AK175" i="144"/>
  <c r="AC112" i="144"/>
  <c r="AK78" i="144"/>
  <c r="AM54" i="144"/>
  <c r="AP32" i="144"/>
  <c r="AK162" i="144"/>
  <c r="AE170" i="144"/>
  <c r="AH58" i="144"/>
  <c r="AF89" i="144"/>
  <c r="AC108" i="144"/>
  <c r="AI82" i="144"/>
  <c r="AE178" i="144"/>
  <c r="AB59" i="144"/>
  <c r="AD179" i="144"/>
  <c r="AH68" i="144"/>
  <c r="AI77" i="144"/>
  <c r="AQ163" i="144"/>
  <c r="AO167" i="144"/>
  <c r="AB133" i="144"/>
  <c r="AP49" i="144"/>
  <c r="AC22" i="144"/>
  <c r="AI156" i="144"/>
  <c r="AL128" i="144"/>
  <c r="AH110" i="144"/>
  <c r="AE30" i="144"/>
  <c r="AM59" i="144"/>
  <c r="AE16" i="144"/>
  <c r="AK65" i="144"/>
  <c r="AB17" i="144"/>
  <c r="AD133" i="144"/>
  <c r="AP94" i="144"/>
  <c r="AJ176" i="144"/>
  <c r="AO59" i="144"/>
  <c r="AQ165" i="144"/>
  <c r="AH70" i="144"/>
  <c r="AL72" i="144"/>
  <c r="AF40" i="144"/>
  <c r="AQ80" i="144"/>
  <c r="AB136" i="144"/>
  <c r="AG127" i="144"/>
  <c r="AQ56" i="144"/>
  <c r="AM164" i="144"/>
  <c r="AE124" i="144"/>
  <c r="AP124" i="144"/>
  <c r="AH86" i="144"/>
  <c r="AP84" i="144"/>
  <c r="AI121" i="144"/>
  <c r="AI171" i="144"/>
  <c r="AC53" i="144"/>
  <c r="AK66" i="144"/>
  <c r="AC135" i="144"/>
  <c r="AG134" i="144"/>
  <c r="AC163" i="144"/>
  <c r="AD35" i="144"/>
  <c r="AD115" i="144"/>
  <c r="AI164" i="144"/>
  <c r="AG175" i="144"/>
  <c r="AI101" i="144"/>
  <c r="AQ97" i="144"/>
  <c r="AG22" i="144"/>
  <c r="AM25" i="144"/>
  <c r="AO81" i="144"/>
  <c r="AH89" i="144"/>
  <c r="AN152" i="144"/>
  <c r="AN118" i="144"/>
  <c r="AQ123" i="144"/>
  <c r="AE33" i="144"/>
  <c r="AE28" i="144"/>
  <c r="AD14" i="144"/>
  <c r="AE81" i="144"/>
  <c r="AC94" i="144"/>
  <c r="AF164" i="144"/>
  <c r="AL60" i="144"/>
  <c r="AL68" i="144"/>
  <c r="AQ77" i="144"/>
  <c r="AP147" i="144"/>
  <c r="AF126" i="144"/>
  <c r="AF118" i="144"/>
  <c r="AE70" i="144"/>
  <c r="AH167" i="144"/>
  <c r="AE14" i="144"/>
  <c r="AM117" i="144"/>
  <c r="AQ31" i="144"/>
  <c r="AK37" i="144"/>
  <c r="AM70" i="144"/>
  <c r="AP81" i="144"/>
  <c r="AM39" i="144"/>
  <c r="AM160" i="144"/>
  <c r="AM28" i="144"/>
  <c r="AF156" i="144"/>
  <c r="AQ89" i="144"/>
  <c r="AM99" i="144"/>
  <c r="AB161" i="144"/>
  <c r="AI102" i="144"/>
  <c r="AQ94" i="144"/>
  <c r="AN160" i="144"/>
  <c r="AD155" i="144"/>
  <c r="AC104" i="144"/>
  <c r="AJ71" i="144"/>
  <c r="AN13" i="144"/>
  <c r="AK88" i="144"/>
  <c r="AM116" i="144"/>
  <c r="AP101" i="144"/>
  <c r="AK142" i="144"/>
  <c r="AK27" i="144"/>
  <c r="AK129" i="144"/>
  <c r="AP149" i="144"/>
  <c r="AE43" i="144"/>
  <c r="AG65" i="144"/>
  <c r="AJ49" i="144"/>
  <c r="AC35" i="144"/>
  <c r="AL137" i="144"/>
  <c r="AO150" i="144"/>
  <c r="AH66" i="144"/>
  <c r="AJ168" i="144"/>
  <c r="AE82" i="144"/>
  <c r="AF150" i="144"/>
  <c r="AD86" i="144"/>
  <c r="AQ159" i="144"/>
  <c r="AJ130" i="144"/>
  <c r="AG152" i="144"/>
  <c r="AD170" i="144"/>
  <c r="AN102" i="144"/>
  <c r="AJ156" i="144"/>
  <c r="AM114" i="144"/>
  <c r="AF180" i="144"/>
  <c r="AI177" i="144"/>
  <c r="AN173" i="144"/>
  <c r="AP29" i="144"/>
  <c r="AF144" i="144"/>
  <c r="AB172" i="144"/>
  <c r="AK79" i="144"/>
  <c r="AF134" i="144"/>
  <c r="AO97" i="144"/>
  <c r="AI160" i="144"/>
  <c r="AK134" i="144"/>
  <c r="AI73" i="144"/>
  <c r="AJ43" i="144"/>
  <c r="AD111" i="144"/>
  <c r="AK133" i="144"/>
  <c r="AH129" i="144"/>
  <c r="AI95" i="144"/>
  <c r="AE100" i="144"/>
  <c r="AJ149" i="144"/>
  <c r="AK73" i="144"/>
  <c r="AF55" i="144"/>
  <c r="AO169" i="144"/>
  <c r="AL98" i="144"/>
  <c r="AE114" i="144"/>
  <c r="AF47" i="144"/>
  <c r="AJ153" i="144"/>
  <c r="AH123" i="144"/>
  <c r="AM98" i="144"/>
  <c r="AL169" i="144"/>
  <c r="AN177" i="144"/>
  <c r="AO159" i="144"/>
  <c r="AJ55" i="144"/>
  <c r="AF25" i="144"/>
  <c r="AG97" i="144"/>
  <c r="AM131" i="144"/>
  <c r="AQ44" i="144"/>
  <c r="AJ58" i="144"/>
  <c r="AE103" i="144"/>
  <c r="AO58" i="144"/>
  <c r="AB109" i="144"/>
  <c r="AJ84" i="144"/>
  <c r="AB24" i="144"/>
  <c r="AM118" i="144"/>
  <c r="AE21" i="144"/>
  <c r="AN19" i="144"/>
  <c r="AI135" i="144"/>
  <c r="AI91" i="144"/>
  <c r="AC49" i="144"/>
  <c r="AK128" i="144"/>
  <c r="AO49" i="144"/>
  <c r="AO162" i="144"/>
  <c r="AK72" i="144"/>
  <c r="AI133" i="144"/>
  <c r="AQ92" i="144"/>
  <c r="AF136" i="144"/>
  <c r="AK24" i="144"/>
  <c r="AG173" i="144"/>
  <c r="AL41" i="144"/>
  <c r="AI158" i="144"/>
  <c r="AD95" i="144"/>
  <c r="AD31" i="144"/>
  <c r="AP175" i="144"/>
  <c r="AH91" i="144"/>
  <c r="AJ20" i="144"/>
  <c r="AQ112" i="144"/>
  <c r="AO11" i="144"/>
  <c r="AF99" i="144"/>
  <c r="AC144" i="144"/>
  <c r="AP58" i="144"/>
  <c r="AN130" i="144"/>
  <c r="AN77" i="144"/>
  <c r="AC45" i="144"/>
  <c r="AE123" i="144"/>
  <c r="AC24" i="144"/>
  <c r="AK28" i="144"/>
  <c r="AG165" i="144"/>
  <c r="AG107" i="144"/>
  <c r="AO75" i="144"/>
  <c r="AN79" i="144"/>
  <c r="AB159" i="144"/>
  <c r="AQ169" i="144"/>
  <c r="AL104" i="144"/>
  <c r="AN148" i="144"/>
  <c r="AJ142" i="144"/>
  <c r="AL99" i="144"/>
  <c r="AB142" i="144"/>
  <c r="AJ173" i="144"/>
  <c r="AN88" i="144"/>
  <c r="AQ154" i="144"/>
  <c r="AI141" i="144"/>
  <c r="AO113" i="144"/>
  <c r="AP139" i="144"/>
  <c r="AD70" i="144"/>
  <c r="AK62" i="144"/>
  <c r="AF16" i="144"/>
  <c r="AN26" i="144"/>
  <c r="AP7" i="144"/>
  <c r="AL100" i="144"/>
  <c r="AJ25" i="144"/>
  <c r="AQ69" i="144"/>
  <c r="AD27" i="144"/>
  <c r="AD22" i="144"/>
  <c r="AO68" i="144"/>
  <c r="AO10" i="144"/>
  <c r="AN75" i="144"/>
  <c r="AN71" i="144"/>
  <c r="AI22" i="144"/>
  <c r="AH163" i="144"/>
  <c r="AL69" i="144"/>
  <c r="AQ166" i="144"/>
  <c r="AC134" i="144"/>
  <c r="AL61" i="144"/>
  <c r="AK46" i="144"/>
  <c r="AH142" i="144"/>
  <c r="AG59" i="144"/>
  <c r="AP89" i="144"/>
  <c r="AE171" i="144"/>
  <c r="AO71" i="144"/>
  <c r="AM66" i="144"/>
  <c r="AO116" i="144"/>
  <c r="AP80" i="144"/>
  <c r="AL146" i="144"/>
  <c r="AJ46" i="144"/>
  <c r="AL164" i="144"/>
  <c r="AN45" i="144"/>
  <c r="AL53" i="144"/>
  <c r="AC93" i="144"/>
  <c r="AE13" i="144"/>
  <c r="AD20" i="144"/>
  <c r="AF65" i="144"/>
  <c r="AI23" i="144"/>
  <c r="AK94" i="144"/>
  <c r="AE64" i="144"/>
  <c r="AM43" i="144"/>
  <c r="AG171" i="144"/>
  <c r="AG103" i="144"/>
  <c r="AN57" i="144"/>
  <c r="AK7" i="144"/>
  <c r="AP6" i="144"/>
  <c r="AN91" i="144"/>
  <c r="AL142" i="144"/>
  <c r="AP153" i="144"/>
  <c r="AC167" i="144"/>
  <c r="AL6" i="144"/>
  <c r="AH16" i="144"/>
  <c r="AH172" i="144"/>
  <c r="AE108" i="144"/>
  <c r="AO67" i="144"/>
  <c r="AI143" i="144"/>
  <c r="AM68" i="144"/>
  <c r="AJ117" i="144"/>
  <c r="AI166" i="144"/>
  <c r="AL27" i="144"/>
  <c r="AN38" i="144"/>
  <c r="AN31" i="144"/>
  <c r="AK96" i="144"/>
  <c r="AM24" i="144"/>
  <c r="AF153" i="144"/>
  <c r="AO44" i="144"/>
  <c r="AO73" i="144"/>
  <c r="AL11" i="144"/>
  <c r="AB49" i="144"/>
  <c r="AJ13" i="144"/>
  <c r="AO111" i="144"/>
  <c r="AQ53" i="144"/>
  <c r="AN55" i="144"/>
  <c r="AI127" i="144"/>
  <c r="AK177" i="144"/>
  <c r="AD56" i="144"/>
  <c r="AE79" i="144"/>
  <c r="AO47" i="144"/>
  <c r="AD151" i="144"/>
  <c r="AI69" i="144"/>
  <c r="AE104" i="144"/>
  <c r="AL168" i="144"/>
  <c r="AE110" i="144"/>
  <c r="AL116" i="144"/>
  <c r="AO108" i="144"/>
  <c r="AL96" i="144"/>
  <c r="AC99" i="144"/>
  <c r="AB82" i="144"/>
  <c r="AQ107" i="144"/>
  <c r="AM173" i="144"/>
  <c r="AL173" i="144"/>
  <c r="AF74" i="144"/>
  <c r="AD142" i="144"/>
  <c r="AM87" i="144"/>
  <c r="AO127" i="144"/>
  <c r="AL50" i="144"/>
  <c r="AC137" i="144"/>
  <c r="AJ33" i="144"/>
  <c r="AO119" i="144"/>
  <c r="AG70" i="144"/>
  <c r="AH117" i="144"/>
  <c r="AB162" i="144"/>
  <c r="AO80" i="144"/>
  <c r="AC152" i="144"/>
  <c r="AD136" i="144"/>
  <c r="AI162" i="144"/>
  <c r="AL119" i="144"/>
  <c r="AG58" i="144"/>
  <c r="AE135" i="144"/>
  <c r="AH94" i="144"/>
  <c r="AF28" i="144"/>
  <c r="AC50" i="144"/>
  <c r="AF137" i="144"/>
  <c r="AE164" i="144"/>
  <c r="AM112" i="144"/>
  <c r="AJ107" i="144"/>
  <c r="AP134" i="144"/>
  <c r="AL51" i="144"/>
  <c r="AG88" i="144"/>
  <c r="AC132" i="144"/>
  <c r="AD30" i="144"/>
  <c r="AK38" i="144"/>
  <c r="AN167" i="144"/>
  <c r="AQ98" i="144"/>
  <c r="AO128" i="144"/>
  <c r="AJ56" i="144"/>
  <c r="AQ110" i="144"/>
  <c r="AE128" i="144"/>
  <c r="AP22" i="144"/>
  <c r="AC88" i="144"/>
  <c r="AL66" i="144"/>
  <c r="AE12" i="144"/>
  <c r="AE6" i="144"/>
  <c r="AG61" i="144"/>
  <c r="AM152" i="144"/>
  <c r="AE96" i="144"/>
  <c r="AB44" i="144"/>
  <c r="AG161" i="144"/>
  <c r="AK57" i="144"/>
  <c r="AB48" i="144"/>
  <c r="AG72" i="144"/>
  <c r="AK120" i="144"/>
  <c r="AQ133" i="144"/>
  <c r="AH34" i="144"/>
  <c r="AH120" i="144"/>
  <c r="AB173" i="144"/>
  <c r="AG133" i="144"/>
  <c r="AO65" i="144"/>
  <c r="AN121" i="144"/>
  <c r="AH114" i="144"/>
  <c r="AN162" i="144"/>
  <c r="AL79" i="144"/>
  <c r="AG120" i="144"/>
  <c r="AK146" i="144"/>
  <c r="AM14" i="144"/>
  <c r="AO126" i="144"/>
  <c r="AL153" i="144"/>
  <c r="AH43" i="144"/>
  <c r="AM61" i="144"/>
  <c r="AE92" i="144"/>
  <c r="AQ40" i="144"/>
  <c r="AL38" i="144"/>
  <c r="AD139" i="144"/>
  <c r="AH60" i="144"/>
  <c r="AP113" i="144"/>
  <c r="AB39" i="144"/>
  <c r="AB65" i="144"/>
  <c r="AC25" i="144"/>
  <c r="AK159" i="144"/>
  <c r="AM20" i="144"/>
  <c r="AC20" i="144"/>
  <c r="AK112" i="144"/>
  <c r="AQ64" i="144"/>
  <c r="AQ141" i="144"/>
  <c r="AH147" i="144"/>
  <c r="AB54" i="144"/>
  <c r="AE116" i="144"/>
  <c r="AP165" i="144"/>
  <c r="AK61" i="144"/>
  <c r="AD89" i="144"/>
  <c r="AO6" i="144"/>
  <c r="AJ123" i="144"/>
  <c r="AP106" i="144"/>
  <c r="AJ6" i="144"/>
  <c r="AC15" i="144"/>
  <c r="AN125" i="144"/>
  <c r="AN35" i="144"/>
  <c r="AL143" i="144"/>
  <c r="AI25" i="144"/>
  <c r="AN114" i="144"/>
  <c r="AH162" i="144"/>
  <c r="AG159" i="144"/>
  <c r="AH149" i="144"/>
  <c r="AP104" i="144"/>
  <c r="AF58" i="144"/>
  <c r="AQ70" i="144"/>
  <c r="AD148" i="144"/>
  <c r="AB116" i="144"/>
  <c r="AG124" i="144"/>
  <c r="AG15" i="144"/>
  <c r="AD29" i="144"/>
  <c r="AE17" i="144"/>
  <c r="AH12" i="144"/>
  <c r="AD68" i="144"/>
  <c r="AM139" i="144"/>
  <c r="AK76" i="144"/>
  <c r="AJ36" i="144"/>
  <c r="AF50" i="144"/>
  <c r="AH134" i="144"/>
  <c r="AN48" i="144"/>
  <c r="AG105" i="144"/>
  <c r="AP107" i="144"/>
  <c r="AL129" i="144"/>
  <c r="AH126" i="144"/>
  <c r="AI142" i="144"/>
  <c r="AC100" i="144"/>
  <c r="AI147" i="144"/>
  <c r="AD176" i="144"/>
  <c r="AJ29" i="144"/>
  <c r="AM58" i="144"/>
  <c r="AC126" i="144"/>
  <c r="AG48" i="144"/>
  <c r="AK161" i="144"/>
  <c r="AK14" i="144"/>
  <c r="AK17" i="144"/>
  <c r="AC59" i="144"/>
  <c r="AG147" i="144"/>
  <c r="AB141" i="144"/>
  <c r="AJ81" i="144"/>
  <c r="AJ175" i="144"/>
  <c r="AC18" i="144"/>
  <c r="AQ39" i="144"/>
  <c r="AG115" i="144"/>
  <c r="AP23" i="144"/>
  <c r="AD57" i="144"/>
  <c r="AB7" i="144"/>
  <c r="AG156" i="144"/>
  <c r="AL35" i="144"/>
  <c r="AP13" i="144"/>
  <c r="AB107" i="144"/>
  <c r="AO137" i="144"/>
  <c r="AO136" i="144"/>
  <c r="AE159" i="144"/>
  <c r="AD175" i="144"/>
  <c r="AC95" i="144"/>
  <c r="AD79" i="144"/>
  <c r="AG92" i="144"/>
  <c r="AB123" i="144"/>
  <c r="AK13" i="144"/>
  <c r="AE39" i="144"/>
  <c r="AH11" i="144"/>
  <c r="AF158" i="144"/>
  <c r="AL121" i="144"/>
  <c r="AD49" i="144"/>
  <c r="AN137" i="144"/>
  <c r="AJ135" i="144"/>
  <c r="AP42" i="144"/>
  <c r="AC148" i="144"/>
  <c r="AM143" i="144"/>
  <c r="AI19" i="144"/>
  <c r="AL67" i="144"/>
  <c r="AC157" i="144"/>
  <c r="AF49" i="144"/>
  <c r="AI151" i="144"/>
  <c r="AP62" i="144"/>
  <c r="AC111" i="144"/>
  <c r="AC32" i="144"/>
  <c r="AP78" i="144"/>
  <c r="AN64" i="144"/>
  <c r="AP35" i="144"/>
  <c r="AM105" i="144"/>
  <c r="AQ73" i="144"/>
  <c r="AE60" i="144"/>
  <c r="AH180" i="144"/>
  <c r="AL77" i="144"/>
  <c r="AB143" i="144"/>
  <c r="AE77" i="144"/>
  <c r="AB132" i="144"/>
  <c r="AI34" i="144"/>
  <c r="AQ32" i="144"/>
  <c r="AH65" i="144"/>
  <c r="AC164" i="144"/>
  <c r="AJ86" i="144"/>
  <c r="AH13" i="144"/>
  <c r="AJ118" i="144"/>
  <c r="AE118" i="144"/>
  <c r="AI145" i="144"/>
  <c r="AB57" i="144"/>
  <c r="AB27" i="144"/>
  <c r="AQ127" i="144"/>
  <c r="AQ95" i="144"/>
  <c r="AB130" i="144"/>
  <c r="AG57" i="144"/>
  <c r="AO39" i="144"/>
  <c r="AQ172" i="144"/>
  <c r="AE139" i="144"/>
  <c r="AJ124" i="144"/>
  <c r="AL124" i="144"/>
  <c r="AC52" i="144"/>
  <c r="AD149" i="144"/>
  <c r="AG36" i="144"/>
  <c r="AG74" i="144"/>
  <c r="AP50" i="144"/>
  <c r="AH87" i="144"/>
  <c r="AF76" i="144"/>
  <c r="AM172" i="144"/>
  <c r="AB26" i="144"/>
  <c r="AG116" i="144"/>
  <c r="AP55" i="144"/>
  <c r="AG76" i="144"/>
  <c r="AE156" i="144"/>
  <c r="AD94" i="144"/>
  <c r="AB51" i="144"/>
  <c r="AE66" i="144"/>
  <c r="AD50" i="144"/>
  <c r="AI46" i="144"/>
  <c r="AC42" i="144"/>
  <c r="AO172" i="144"/>
  <c r="AF85" i="144"/>
  <c r="AH125" i="144"/>
  <c r="AN105" i="144"/>
  <c r="AI80" i="144"/>
  <c r="AL161" i="144"/>
  <c r="AE115" i="144"/>
  <c r="AC83" i="144"/>
  <c r="AP180" i="144"/>
  <c r="AE35" i="144"/>
  <c r="AF32" i="144"/>
  <c r="AD88" i="144"/>
  <c r="AN178" i="144"/>
  <c r="AK26" i="144"/>
  <c r="AK163" i="144"/>
  <c r="AM26" i="144"/>
  <c r="AI118" i="144"/>
  <c r="AG95" i="144"/>
  <c r="AF103" i="144"/>
  <c r="AD168" i="144"/>
  <c r="AG89" i="144"/>
  <c r="AC179" i="144"/>
  <c r="AG83" i="144"/>
  <c r="AD145" i="144"/>
  <c r="AP18" i="144"/>
  <c r="AN103" i="144"/>
  <c r="AG100" i="144"/>
  <c r="AB62" i="144"/>
  <c r="AC110" i="144"/>
  <c r="AN150" i="144"/>
  <c r="AQ106" i="144"/>
  <c r="AO43" i="144"/>
  <c r="AI26" i="144"/>
  <c r="AC34" i="144"/>
  <c r="AH31" i="144"/>
  <c r="AE61" i="144"/>
  <c r="AJ179" i="144"/>
  <c r="AH144" i="144"/>
  <c r="AQ146" i="144"/>
  <c r="AC84" i="144"/>
  <c r="AG164" i="144"/>
  <c r="AL126" i="144"/>
  <c r="AE26" i="144"/>
  <c r="AB101" i="144"/>
  <c r="AJ17" i="144"/>
  <c r="AP40" i="144"/>
  <c r="AH131" i="144"/>
  <c r="AQ15" i="144"/>
  <c r="AN69" i="144"/>
  <c r="AM34" i="144"/>
  <c r="AB171" i="144"/>
  <c r="AM156" i="144"/>
  <c r="AK74" i="144"/>
  <c r="AH25" i="144"/>
  <c r="AN70" i="144"/>
  <c r="AM148" i="144"/>
  <c r="AQ142" i="144"/>
  <c r="AE19" i="144"/>
  <c r="AL151" i="144"/>
  <c r="AI140" i="144"/>
  <c r="AJ74" i="144"/>
  <c r="AG129" i="144"/>
  <c r="AM161" i="144"/>
  <c r="AM107" i="144"/>
  <c r="AJ102" i="144"/>
  <c r="AL135" i="144"/>
  <c r="AD43" i="144"/>
  <c r="AG143" i="144"/>
  <c r="AJ115" i="144"/>
  <c r="AH127" i="144"/>
  <c r="AL87" i="144"/>
  <c r="AH164" i="144"/>
  <c r="AH82" i="144"/>
  <c r="AC69" i="144"/>
  <c r="AM147" i="144"/>
  <c r="AB78" i="144"/>
  <c r="AM91" i="144"/>
  <c r="AE10" i="144"/>
  <c r="AB128" i="144"/>
  <c r="AG90" i="144"/>
  <c r="AJ38" i="144"/>
  <c r="AM141" i="144"/>
  <c r="AH76" i="144"/>
  <c r="AG144" i="144"/>
  <c r="AB110" i="144"/>
  <c r="AD131" i="144"/>
  <c r="AP110" i="144"/>
  <c r="AD62" i="144"/>
  <c r="AG135" i="144"/>
  <c r="AJ105" i="144"/>
  <c r="AK89" i="144"/>
  <c r="AD118" i="144"/>
  <c r="AJ150" i="144"/>
  <c r="AD143" i="144"/>
  <c r="AH97" i="144"/>
  <c r="AN97" i="144"/>
  <c r="AD33" i="144"/>
  <c r="AB60" i="144"/>
  <c r="AH83" i="144"/>
  <c r="AM176" i="144"/>
  <c r="AN81" i="144"/>
  <c r="AL45" i="144"/>
  <c r="AI75" i="144"/>
  <c r="AN134" i="144"/>
  <c r="AP90" i="144"/>
  <c r="AP17" i="144"/>
  <c r="AG157" i="144"/>
  <c r="AB37" i="144"/>
  <c r="AO22" i="144"/>
  <c r="AH30" i="144"/>
  <c r="AI113" i="144"/>
  <c r="AJ77" i="144"/>
  <c r="AI170" i="144"/>
  <c r="AE74" i="144"/>
  <c r="AL10" i="144"/>
  <c r="AQ35" i="144"/>
  <c r="AM166" i="144"/>
  <c r="AQ45" i="144"/>
  <c r="AG75" i="144"/>
  <c r="AJ59" i="144"/>
  <c r="AF6" i="144"/>
  <c r="AK172" i="144"/>
  <c r="AL160" i="144"/>
  <c r="AM167" i="144"/>
  <c r="AF11" i="144"/>
  <c r="AN169" i="144"/>
  <c r="AD172" i="144"/>
  <c r="AK168" i="144"/>
  <c r="AB46" i="144"/>
  <c r="AM103" i="144"/>
  <c r="AP142" i="144"/>
  <c r="AG41" i="144"/>
  <c r="AH151" i="144"/>
  <c r="AJ42" i="144"/>
  <c r="AF129" i="144"/>
  <c r="AJ154" i="144"/>
  <c r="AB135" i="144"/>
  <c r="AB104" i="144"/>
  <c r="AK166" i="144"/>
  <c r="AK121" i="144"/>
  <c r="AN104" i="144"/>
  <c r="AG91" i="144"/>
  <c r="AF71" i="144"/>
  <c r="AH132" i="144"/>
  <c r="AO70" i="144"/>
  <c r="AM40" i="144"/>
  <c r="AI155" i="144"/>
  <c r="AN98" i="144"/>
  <c r="AE112" i="144"/>
  <c r="AQ180" i="144"/>
  <c r="AP24" i="144"/>
  <c r="AQ126" i="144"/>
  <c r="AP46" i="144"/>
  <c r="AK90" i="144"/>
  <c r="AE109" i="144"/>
  <c r="AF22" i="144"/>
  <c r="AC30" i="144"/>
  <c r="AD26" i="144"/>
  <c r="AG32" i="144"/>
  <c r="AL63" i="144"/>
  <c r="AH26" i="144"/>
  <c r="AH154" i="144"/>
  <c r="AC74" i="144"/>
  <c r="AN87" i="144"/>
  <c r="AO166" i="144"/>
  <c r="AE67" i="144"/>
  <c r="AQ86" i="144"/>
  <c r="AO178" i="144"/>
  <c r="AE53" i="144"/>
  <c r="AE175" i="144"/>
  <c r="AC64" i="144"/>
  <c r="AG151" i="144"/>
  <c r="AG10" i="144"/>
  <c r="AN65" i="144"/>
  <c r="AG176" i="144"/>
  <c r="AB90" i="144"/>
  <c r="AL70" i="144"/>
  <c r="AH78" i="144"/>
  <c r="AP127" i="144"/>
  <c r="AF29" i="144"/>
  <c r="AC150" i="144"/>
  <c r="AQ66" i="144"/>
  <c r="AE15" i="144"/>
  <c r="AF165" i="144"/>
  <c r="AC31" i="144"/>
  <c r="AE45" i="144"/>
  <c r="AO155" i="144"/>
  <c r="AE40" i="144"/>
  <c r="AC77" i="144"/>
  <c r="AM102" i="144"/>
  <c r="AF166" i="144"/>
  <c r="AE137" i="144"/>
  <c r="AQ58" i="144"/>
  <c r="AM17" i="144"/>
  <c r="AD156" i="144"/>
  <c r="AB120" i="144"/>
  <c r="AP116" i="144"/>
  <c r="AJ108" i="144"/>
  <c r="AK68" i="144"/>
  <c r="AO24" i="144"/>
  <c r="AB131" i="144"/>
  <c r="AJ98" i="144"/>
  <c r="AI70" i="144"/>
  <c r="AH69" i="144"/>
  <c r="AL167" i="144"/>
  <c r="AH51" i="144"/>
  <c r="AD157" i="144"/>
  <c r="AN147" i="144"/>
  <c r="AJ152" i="144"/>
  <c r="AO153" i="144"/>
  <c r="AD124" i="144"/>
  <c r="AK11" i="144"/>
  <c r="AJ26" i="144"/>
  <c r="AQ119" i="144"/>
  <c r="AF155" i="144"/>
  <c r="AK141" i="144"/>
  <c r="AL123" i="144"/>
  <c r="AN131" i="144"/>
  <c r="AF171" i="144"/>
  <c r="AI66" i="144"/>
  <c r="AC36" i="144"/>
  <c r="AC38" i="144"/>
  <c r="AB124" i="144"/>
  <c r="AL28" i="144"/>
  <c r="AL158" i="144"/>
  <c r="AO140" i="144"/>
  <c r="AP155" i="144"/>
  <c r="AG27" i="144"/>
  <c r="AN73" i="144"/>
  <c r="AE42" i="144"/>
  <c r="AM146" i="144"/>
  <c r="AO118" i="144"/>
  <c r="AD127" i="144"/>
  <c r="AE54" i="144"/>
  <c r="AQ51" i="144"/>
  <c r="AL106" i="144"/>
  <c r="AE132" i="144"/>
  <c r="AJ61" i="144"/>
  <c r="AG50" i="144"/>
  <c r="AH95" i="144"/>
  <c r="AO83" i="144"/>
  <c r="AD173" i="144"/>
  <c r="AL13" i="144"/>
  <c r="AN27" i="144"/>
  <c r="AH49" i="144"/>
  <c r="AD169" i="144"/>
  <c r="AB58" i="144"/>
  <c r="AI123" i="144"/>
  <c r="AH170" i="144"/>
  <c r="AO51" i="144"/>
  <c r="AO101" i="144"/>
  <c r="AD150" i="144"/>
  <c r="AK95" i="144"/>
  <c r="AC146" i="144"/>
  <c r="AH165" i="144"/>
  <c r="AD117" i="144"/>
  <c r="AQ55" i="144"/>
  <c r="AL17" i="144"/>
  <c r="AH67" i="144"/>
  <c r="AD72" i="144"/>
  <c r="AK101" i="144"/>
  <c r="AF108" i="144"/>
  <c r="AM101" i="144"/>
  <c r="AM69" i="144"/>
  <c r="AI65" i="144"/>
  <c r="AK152" i="144"/>
  <c r="AD48" i="144"/>
  <c r="AL49" i="144"/>
  <c r="AD162" i="144"/>
  <c r="AO114" i="144"/>
  <c r="AB53" i="144"/>
  <c r="AN126" i="144"/>
  <c r="AO103" i="144"/>
  <c r="AG138" i="144"/>
  <c r="AJ132" i="144"/>
  <c r="AE126" i="144"/>
  <c r="AB180" i="144"/>
  <c r="AE93" i="144"/>
  <c r="AG158" i="144"/>
  <c r="AE94" i="144"/>
  <c r="AG128" i="144"/>
  <c r="AM46" i="144"/>
  <c r="AE166" i="144"/>
  <c r="AK149" i="144"/>
  <c r="AK114" i="144"/>
  <c r="AM35" i="144"/>
  <c r="AM140" i="144"/>
  <c r="AN80" i="144"/>
  <c r="AP82" i="144"/>
  <c r="AC51" i="144"/>
  <c r="AQ10" i="144"/>
  <c r="AC158" i="144"/>
  <c r="AI146" i="144"/>
  <c r="AF88" i="144"/>
  <c r="AP33" i="144"/>
  <c r="AL162" i="144"/>
  <c r="AC162" i="144"/>
  <c r="AD100" i="144"/>
  <c r="AH39" i="144"/>
  <c r="AC128" i="144"/>
  <c r="AB140" i="144"/>
  <c r="AL22" i="144"/>
  <c r="AH46" i="144"/>
  <c r="AH17" i="144"/>
  <c r="AH53" i="144"/>
  <c r="AG101" i="144"/>
  <c r="AJ172" i="144"/>
  <c r="AO35" i="144"/>
  <c r="AP36" i="144"/>
  <c r="AB85" i="144"/>
  <c r="AM127" i="144"/>
  <c r="AN119" i="144"/>
  <c r="AK178" i="144"/>
  <c r="AH108" i="144"/>
  <c r="AI83" i="144"/>
  <c r="AK151" i="144"/>
  <c r="AF96" i="144"/>
  <c r="AM11" i="144"/>
  <c r="AD106" i="144"/>
  <c r="AO52" i="144"/>
  <c r="AO23" i="144"/>
  <c r="AG167" i="144"/>
  <c r="AK71" i="144"/>
  <c r="AN166" i="144"/>
  <c r="AI78" i="144"/>
  <c r="AK54" i="144"/>
  <c r="AH23" i="144"/>
  <c r="AI92" i="144"/>
  <c r="AQ144" i="144"/>
  <c r="AK60" i="144"/>
  <c r="AE133" i="144"/>
  <c r="AM168" i="144"/>
  <c r="AF109" i="144"/>
  <c r="AN154" i="144"/>
  <c r="AP152" i="144"/>
  <c r="AO46" i="144"/>
  <c r="AN29" i="144"/>
  <c r="AE20" i="144"/>
  <c r="AE18" i="144"/>
  <c r="AQ118" i="144"/>
  <c r="AL29" i="144"/>
  <c r="AD174" i="144"/>
  <c r="AQ103" i="144"/>
  <c r="AF23" i="144"/>
  <c r="AE36" i="144"/>
  <c r="AM83" i="144"/>
  <c r="AB22" i="144"/>
  <c r="AF46" i="144"/>
  <c r="AC117" i="144"/>
  <c r="AN90" i="144"/>
  <c r="AN21" i="144"/>
  <c r="AL83" i="144"/>
  <c r="AP44" i="144"/>
  <c r="AD39" i="144"/>
  <c r="AF133" i="144"/>
  <c r="AD153" i="144"/>
  <c r="AC10" i="144"/>
  <c r="AF45" i="144"/>
  <c r="AF167" i="144"/>
  <c r="AO115" i="144"/>
  <c r="AJ15" i="144"/>
  <c r="AB99" i="144"/>
  <c r="AK18" i="144"/>
  <c r="AM15" i="144"/>
  <c r="AI144" i="144"/>
  <c r="AN175" i="144"/>
  <c r="AH136" i="144"/>
  <c r="AH79" i="144"/>
  <c r="AE22" i="144"/>
  <c r="AM122" i="144"/>
  <c r="AE69" i="144"/>
  <c r="AE168" i="144"/>
  <c r="AL80" i="144"/>
  <c r="AP56" i="144"/>
  <c r="AM56" i="144"/>
  <c r="AI14" i="144"/>
  <c r="AM64" i="144"/>
  <c r="AF102" i="144"/>
  <c r="AE50" i="144"/>
  <c r="AJ165" i="144"/>
  <c r="AP71" i="144"/>
  <c r="AP25" i="144"/>
  <c r="AN136" i="144"/>
  <c r="AC98" i="144"/>
  <c r="AM179" i="144"/>
  <c r="AQ72" i="144"/>
  <c r="AO33" i="144"/>
  <c r="AD75" i="144"/>
  <c r="AQ151" i="144"/>
  <c r="AD34" i="144"/>
  <c r="AM97" i="144"/>
  <c r="AB68" i="144"/>
  <c r="AL30" i="144"/>
  <c r="AE106" i="144"/>
  <c r="AP112" i="144"/>
  <c r="AJ171" i="144"/>
  <c r="AJ21" i="144"/>
  <c r="AF147" i="144"/>
  <c r="AD167" i="144"/>
  <c r="AI20" i="144"/>
  <c r="AL54" i="144"/>
  <c r="AB30" i="144"/>
  <c r="AI131" i="144"/>
  <c r="AB150" i="144"/>
  <c r="AN85" i="144"/>
  <c r="AP132" i="144"/>
  <c r="AN159" i="144"/>
  <c r="AC90" i="144"/>
  <c r="AH159" i="144"/>
  <c r="AE173" i="144"/>
  <c r="AE122" i="144"/>
  <c r="AQ143" i="144"/>
  <c r="AL92" i="144"/>
  <c r="AO164" i="144"/>
  <c r="AD15" i="144"/>
  <c r="AF59" i="144"/>
  <c r="AB151" i="144"/>
  <c r="AF145" i="144"/>
  <c r="AO55" i="144"/>
  <c r="AF69" i="144"/>
  <c r="AN161" i="144"/>
  <c r="AK41" i="144"/>
  <c r="AK100" i="144"/>
  <c r="AO82" i="144"/>
  <c r="AB139" i="144"/>
  <c r="AH100" i="144"/>
  <c r="AD23" i="144"/>
  <c r="AB66" i="144"/>
  <c r="AC41" i="144"/>
  <c r="AP61" i="144"/>
  <c r="AP15" i="144"/>
  <c r="AQ11" i="144"/>
  <c r="AI180" i="144"/>
  <c r="AO15" i="144"/>
  <c r="AH156" i="144"/>
  <c r="AN107" i="144"/>
  <c r="AG93" i="144"/>
  <c r="AE83" i="144"/>
  <c r="AQ168" i="144"/>
  <c r="AG130" i="144"/>
  <c r="AO146" i="144"/>
  <c r="AC165" i="144"/>
  <c r="AC26" i="144"/>
  <c r="AJ167" i="144"/>
  <c r="AF176" i="144"/>
  <c r="AI85" i="144"/>
  <c r="AC170" i="144"/>
  <c r="AF163" i="144"/>
  <c r="AH20" i="144"/>
  <c r="AH72" i="144"/>
  <c r="AC37" i="144"/>
  <c r="AB113" i="144"/>
  <c r="AB29" i="144"/>
  <c r="AC147" i="144"/>
  <c r="AQ132" i="144"/>
  <c r="AK55" i="144"/>
  <c r="AF14" i="144"/>
  <c r="AJ136" i="144"/>
  <c r="AH10" i="144"/>
  <c r="AG62" i="144"/>
  <c r="AK86" i="144"/>
  <c r="AK116" i="144"/>
  <c r="AL88" i="144"/>
  <c r="AD78" i="144"/>
  <c r="AF52" i="144"/>
  <c r="AG179" i="144"/>
  <c r="AK147" i="144"/>
  <c r="AJ111" i="144"/>
  <c r="AD159" i="144"/>
  <c r="AB122" i="144"/>
  <c r="AH99" i="144"/>
  <c r="AP39" i="144"/>
  <c r="AN44" i="144"/>
  <c r="AB163" i="144"/>
  <c r="AE52" i="144"/>
  <c r="AM132" i="144"/>
  <c r="AD121" i="144"/>
  <c r="AH56" i="144"/>
  <c r="AB98" i="144"/>
  <c r="AL178" i="144"/>
  <c r="AP122" i="144"/>
  <c r="AQ140" i="144"/>
  <c r="AO175" i="144"/>
  <c r="AH27" i="144"/>
  <c r="AQ41" i="144"/>
  <c r="AN63" i="144"/>
  <c r="AM150" i="144"/>
  <c r="AJ112" i="144"/>
  <c r="AE37" i="144"/>
  <c r="AM138" i="144"/>
  <c r="AE90" i="144"/>
  <c r="AF128" i="144"/>
  <c r="AC159" i="144"/>
  <c r="AD60" i="144"/>
  <c r="AP65" i="144"/>
  <c r="AG110" i="144"/>
  <c r="AL7" i="144"/>
  <c r="AL52" i="144"/>
  <c r="AH38" i="144"/>
  <c r="AH47" i="144"/>
  <c r="AQ61" i="144"/>
  <c r="AF151" i="144"/>
  <c r="AC138" i="144"/>
  <c r="AH138" i="144"/>
  <c r="AJ114" i="144"/>
  <c r="AD110" i="144"/>
  <c r="AF160" i="144"/>
  <c r="AP114" i="144"/>
  <c r="AN115" i="144"/>
  <c r="AP68" i="144"/>
  <c r="AL163" i="144"/>
  <c r="AL39" i="144"/>
  <c r="AD116" i="144"/>
  <c r="AC113" i="144"/>
  <c r="AO104" i="144"/>
  <c r="AC155" i="144"/>
  <c r="AI93" i="144"/>
  <c r="AM82" i="144"/>
  <c r="AJ148" i="144"/>
  <c r="AK82" i="144"/>
  <c r="AO123" i="144"/>
  <c r="AJ62" i="144"/>
  <c r="AN168" i="144"/>
  <c r="AH92" i="144"/>
  <c r="AG136" i="144"/>
  <c r="AJ37" i="144"/>
  <c r="AD96" i="144"/>
  <c r="AK117" i="144"/>
  <c r="AL78" i="144"/>
  <c r="AE25" i="144"/>
  <c r="AN50" i="144"/>
  <c r="AL150" i="144"/>
  <c r="AC57" i="144"/>
  <c r="AB96" i="144"/>
  <c r="AF111" i="144"/>
  <c r="AM170" i="144"/>
  <c r="AO135" i="144"/>
  <c r="AC115" i="144"/>
  <c r="AC23" i="144"/>
  <c r="AC73" i="144"/>
  <c r="AO18" i="144"/>
  <c r="AM120" i="144"/>
  <c r="AL19" i="144"/>
  <c r="AO60" i="144"/>
  <c r="AF159" i="144"/>
  <c r="AF149" i="144"/>
  <c r="AC40" i="144"/>
  <c r="AM145" i="144"/>
  <c r="AQ24" i="144"/>
  <c r="AI6" i="144"/>
  <c r="AH176" i="144"/>
  <c r="AH168" i="144"/>
  <c r="AQ176" i="144"/>
  <c r="AH116" i="144"/>
  <c r="AD10" i="144"/>
  <c r="AN99" i="144"/>
  <c r="AM162" i="144"/>
  <c r="AE56" i="144"/>
  <c r="AQ113" i="144"/>
  <c r="AP31" i="144"/>
  <c r="AB31" i="144"/>
  <c r="AF120" i="144"/>
  <c r="AN93" i="144"/>
  <c r="AG104" i="144"/>
  <c r="AL148" i="144"/>
  <c r="AC103" i="144"/>
  <c r="AQ88" i="144"/>
  <c r="AM110" i="144"/>
  <c r="AI165" i="144"/>
  <c r="AP151" i="144"/>
  <c r="AP118" i="144"/>
  <c r="AJ22" i="144"/>
  <c r="AG34" i="144"/>
  <c r="AK30" i="144"/>
  <c r="AQ26" i="144"/>
  <c r="AH98" i="144"/>
  <c r="AD54" i="144"/>
  <c r="AE57" i="144"/>
  <c r="AP115" i="144"/>
  <c r="AB40" i="144"/>
  <c r="AG60" i="144"/>
  <c r="AF95" i="144"/>
  <c r="AC141" i="144"/>
  <c r="AI43" i="144"/>
  <c r="AO168" i="144"/>
  <c r="AG174" i="144"/>
  <c r="AB108" i="144"/>
  <c r="AF60" i="144"/>
  <c r="AO92" i="144"/>
  <c r="AM38" i="144"/>
  <c r="AD114" i="144"/>
  <c r="AG109" i="144"/>
  <c r="AB121" i="144"/>
  <c r="AE73" i="144"/>
  <c r="AM74" i="144"/>
  <c r="AK106" i="144"/>
  <c r="AG64" i="144"/>
  <c r="AP148" i="144"/>
  <c r="AB45" i="144"/>
  <c r="AO99" i="144"/>
  <c r="AF124" i="144"/>
  <c r="AI100" i="144"/>
  <c r="AM65" i="144"/>
  <c r="AM135" i="144"/>
  <c r="AI86" i="144"/>
  <c r="AL171" i="144"/>
  <c r="AC154" i="144"/>
  <c r="AP37" i="144"/>
  <c r="AL145" i="144"/>
  <c r="AL44" i="14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<sst xmlns="http://schemas.openxmlformats.org/spreadsheetml/2006/main" count="3139" uniqueCount="1545">
  <si>
    <t>Código</t>
  </si>
  <si>
    <t>Nombre</t>
  </si>
  <si>
    <t>DEUDA PÚBLICA</t>
  </si>
  <si>
    <t>01</t>
  </si>
  <si>
    <t>011A</t>
  </si>
  <si>
    <t>DEUDA PÚBLICA DE LA COMUNIDAD AUTÓNOMA</t>
  </si>
  <si>
    <t>011A01</t>
  </si>
  <si>
    <t>AMORTIZACIÓN Y GASTOS FINANCIEROS DEUDA COMUNIDAD</t>
  </si>
  <si>
    <t>JUSTICIA, DEFENSA Y SEGURIDAD</t>
  </si>
  <si>
    <t>JUSTICIA</t>
  </si>
  <si>
    <t>111A</t>
  </si>
  <si>
    <t>ADMINISTRACIÓN GENERAL DE JUSTICIA</t>
  </si>
  <si>
    <t>111A01</t>
  </si>
  <si>
    <t>DIRECCIÓN Y SERVICIOS GENERALES DE JUSTICIA</t>
  </si>
  <si>
    <t>SEGURIDAD CIUDADANA</t>
  </si>
  <si>
    <t>131A</t>
  </si>
  <si>
    <t>ADM. GENERAL DE PROTECCIÓN CIVIL E INTERIOR</t>
  </si>
  <si>
    <t>131A01</t>
  </si>
  <si>
    <t>PROTECCIÓN CIVIL, POLICÍAS LOCALES E INTERIOR</t>
  </si>
  <si>
    <t>PROTECCIÓN Y PROMOCIÓN SOCIAL</t>
  </si>
  <si>
    <t>PENSIONES Y OTRAS PRESTACIONES ECONÓMICAS</t>
  </si>
  <si>
    <t>212A</t>
  </si>
  <si>
    <t>212A01</t>
  </si>
  <si>
    <t>SERVICIOS SOCIALES Y PROMOCIÓN SOCIAL</t>
  </si>
  <si>
    <t>231A</t>
  </si>
  <si>
    <t>DIR.Y SERV.GEN.DE FAMILIA E IGUALDAD DE OPORTUNID.</t>
  </si>
  <si>
    <t>231A01</t>
  </si>
  <si>
    <t>231B</t>
  </si>
  <si>
    <t>ACCIÓN SOCIAL</t>
  </si>
  <si>
    <t>231B01</t>
  </si>
  <si>
    <t>ADMINISTRACIÓN GENERAL DE SERVICIOS SOCIALES</t>
  </si>
  <si>
    <t>231B02</t>
  </si>
  <si>
    <t>SERVICIOS SOCIALES BÁSICOS E INTEGRACIÓN SOCIAL</t>
  </si>
  <si>
    <t>231B03</t>
  </si>
  <si>
    <t>ATENCIÓN A PERSONAS CON DISCAPACIDAD</t>
  </si>
  <si>
    <t>231B04</t>
  </si>
  <si>
    <t>ATENCIÓN A PERSONAS MAYORES</t>
  </si>
  <si>
    <t>231B05</t>
  </si>
  <si>
    <t>ATENCIÓN A LA INFANCIA</t>
  </si>
  <si>
    <t>231B06</t>
  </si>
  <si>
    <t>PROMOCIÓN Y APOYO A LA FAMILIA</t>
  </si>
  <si>
    <t>231B07</t>
  </si>
  <si>
    <t>INTERVENCIÓN EN DROGODEPENDENCIAS</t>
  </si>
  <si>
    <t>231B08</t>
  </si>
  <si>
    <t>MIGRACIÓN Y COOPERACIÓN AL DESARROLLO</t>
  </si>
  <si>
    <t>232A</t>
  </si>
  <si>
    <t>PROMOCIÓN DE COLECTIVOS SOCIALES</t>
  </si>
  <si>
    <t>232A01</t>
  </si>
  <si>
    <t>PROMOCIÓN Y APOYO A LA MUJER</t>
  </si>
  <si>
    <t>232A02</t>
  </si>
  <si>
    <t>PROMOCIÓN Y SERVICIOS A LA JUVENTUD</t>
  </si>
  <si>
    <t>FOMENTO DEL EMPLEO</t>
  </si>
  <si>
    <t>241A</t>
  </si>
  <si>
    <t>DIRECCIÓN Y SERVICIOS GENERALES DE EMPLEO</t>
  </si>
  <si>
    <t>241A01</t>
  </si>
  <si>
    <t>241B</t>
  </si>
  <si>
    <t>EMPLEO Y FORMACIÓN</t>
  </si>
  <si>
    <t>241B01</t>
  </si>
  <si>
    <t>GESTIÓN DEL EMPLEO</t>
  </si>
  <si>
    <t>241B02</t>
  </si>
  <si>
    <t>FORMACIÓN OCUPACIONAL</t>
  </si>
  <si>
    <t>241B03</t>
  </si>
  <si>
    <t>EMPLEO Y FORM.PERS.CON DISCAP.O RIESGO EXCL.SOCIAL</t>
  </si>
  <si>
    <t>241B04</t>
  </si>
  <si>
    <t>INTERMEDIACIÓN LABORAL</t>
  </si>
  <si>
    <t>241C</t>
  </si>
  <si>
    <t>SEGUR.Y SALUD LABORAL,RELAC.LABOR.Y ECON. SOCIAL</t>
  </si>
  <si>
    <t>241C01</t>
  </si>
  <si>
    <t>ECONOMÍA SOCIAL Y DISCAPACITADOS</t>
  </si>
  <si>
    <t>241C02</t>
  </si>
  <si>
    <t>SEGURIDAD Y SALUD LABORAL Y RELACIONES LABORALES</t>
  </si>
  <si>
    <t>VIVIENDA Y URBANISMO</t>
  </si>
  <si>
    <t>261A</t>
  </si>
  <si>
    <t>ARQUITECTURA Y VIVIENDA</t>
  </si>
  <si>
    <t>261A01</t>
  </si>
  <si>
    <t>ARQUITECTURA</t>
  </si>
  <si>
    <t>261A02</t>
  </si>
  <si>
    <t>VIVIENDA</t>
  </si>
  <si>
    <t>261B</t>
  </si>
  <si>
    <t>ORDENACIÓN DEL TERRITORIO Y URBANISMO</t>
  </si>
  <si>
    <t>261B01</t>
  </si>
  <si>
    <t>SANIDAD, EDUCACIÓN Y CULTURA</t>
  </si>
  <si>
    <t>SANIDAD</t>
  </si>
  <si>
    <t>311A</t>
  </si>
  <si>
    <t>DIRECCIÓN Y SERVICIOS GENERALES DE SANIDAD</t>
  </si>
  <si>
    <t>311A01</t>
  </si>
  <si>
    <t>311B</t>
  </si>
  <si>
    <t>ADMÓN. GENERAL DE LA GERENCIA REGIONAL DE SALUD</t>
  </si>
  <si>
    <t>311B01</t>
  </si>
  <si>
    <t>312A</t>
  </si>
  <si>
    <t>ASISTENCIA SANITARIA</t>
  </si>
  <si>
    <t>312A01</t>
  </si>
  <si>
    <t>ATENCIÓN PRIMARIA</t>
  </si>
  <si>
    <t>312A02</t>
  </si>
  <si>
    <t>ATENCIÓN ESPECIALIZADA</t>
  </si>
  <si>
    <t>312A03</t>
  </si>
  <si>
    <t>FORMACIÓN INTERNOS RESIDENTES</t>
  </si>
  <si>
    <t>312A04</t>
  </si>
  <si>
    <t>EMERGENCIAS SANITARIAS</t>
  </si>
  <si>
    <t>313B</t>
  </si>
  <si>
    <t>SALUD PÚBLICA</t>
  </si>
  <si>
    <t>313B01</t>
  </si>
  <si>
    <t>EDUCACIÓN</t>
  </si>
  <si>
    <t>321A</t>
  </si>
  <si>
    <t>ADMINISTRACIÓN GENERAL DE EDUCACIÓN</t>
  </si>
  <si>
    <t>321A01</t>
  </si>
  <si>
    <t>DIRECCIÓN Y SERVICIOS GENERALES DE EDUCACIÓN</t>
  </si>
  <si>
    <t>322A</t>
  </si>
  <si>
    <t>ENSEÑANZA ESCOLAR</t>
  </si>
  <si>
    <t>322A01</t>
  </si>
  <si>
    <t>EDUCACIÓN INFANTIL Y PRIMARIA</t>
  </si>
  <si>
    <t>322A02</t>
  </si>
  <si>
    <t>EDUC.SECUNDARIA,F.P.,EDUC.ESP.,ENS.ART.E IDIOMAS</t>
  </si>
  <si>
    <t>322A03</t>
  </si>
  <si>
    <t>EDUC.COMPENSAT.,PERMAN.Y A DISTANCIA NO UNIVERSIT.</t>
  </si>
  <si>
    <t>322A04</t>
  </si>
  <si>
    <t>SERVICIOS COMPLEMENTARIOS A LA ENSEÑANZA</t>
  </si>
  <si>
    <t>322A05</t>
  </si>
  <si>
    <t>MEJORA CALIDAD ENSEÑANZA</t>
  </si>
  <si>
    <t>322B</t>
  </si>
  <si>
    <t>ENSEÑANZA UNIVERSITARIA</t>
  </si>
  <si>
    <t>322B01</t>
  </si>
  <si>
    <t>ENSEÑANZAS UNIVERSITARIAS</t>
  </si>
  <si>
    <t>322C</t>
  </si>
  <si>
    <t>ENSEÑANZA AGRARIA</t>
  </si>
  <si>
    <t>322C01</t>
  </si>
  <si>
    <t>CULTURA</t>
  </si>
  <si>
    <t>331A</t>
  </si>
  <si>
    <t>DIRECCIÓN Y SERVICIOS GRALES. DE CULTURA Y TURISMO</t>
  </si>
  <si>
    <t>331A01</t>
  </si>
  <si>
    <t>334A</t>
  </si>
  <si>
    <t>PROMOCIÓN, FOMENTO Y APOYO A LA ACCIÓN CULTURAL</t>
  </si>
  <si>
    <t>334A01</t>
  </si>
  <si>
    <t>336A</t>
  </si>
  <si>
    <t>FOMENTO Y APOYO A LA ACTIVIDAD DEPORTIVA</t>
  </si>
  <si>
    <t>336A01</t>
  </si>
  <si>
    <t>337A</t>
  </si>
  <si>
    <t>PATRIMONIO HISTÓRICO</t>
  </si>
  <si>
    <t>337A01</t>
  </si>
  <si>
    <t>PROMOCIÓN, FOMENTO Y APOYO AL PATRIMONIO HISTÓRICO</t>
  </si>
  <si>
    <t>SECTORES ECONÓMICOS</t>
  </si>
  <si>
    <t>AGRICULTURA, GANADERÍA Y PESCA</t>
  </si>
  <si>
    <t>411A</t>
  </si>
  <si>
    <t>ADM. GENERAL DE AGRICULTURA Y GANADERÍA</t>
  </si>
  <si>
    <t>411A01</t>
  </si>
  <si>
    <t>ADMINISTRACIÓN GENERAL AGRARIA</t>
  </si>
  <si>
    <t>411A02</t>
  </si>
  <si>
    <t>412A</t>
  </si>
  <si>
    <t>MEJORAS ESTRUCTURAS AGRARIAS Y SISTEMAS PRODUCT.</t>
  </si>
  <si>
    <t>412A01</t>
  </si>
  <si>
    <t>APOYO EMPRESA AGRARIA</t>
  </si>
  <si>
    <t>412B</t>
  </si>
  <si>
    <t>REGULARIZACIÓN MERCADOS</t>
  </si>
  <si>
    <t>412B01</t>
  </si>
  <si>
    <t>FEAGA. REGULARIZACIÓN DE MERCADOS</t>
  </si>
  <si>
    <t>412B02</t>
  </si>
  <si>
    <t>GESTIÓN DE AYUDAS AGRARIAS DEL FEAGA</t>
  </si>
  <si>
    <t>412C</t>
  </si>
  <si>
    <t>PRODUCCIÓN AGRARIA</t>
  </si>
  <si>
    <t>412C01</t>
  </si>
  <si>
    <t>413A</t>
  </si>
  <si>
    <t>COMERCIALIZ.,INDUSTR.Y CONTROL CALIDAD AGROALIMENT</t>
  </si>
  <si>
    <t>413A01</t>
  </si>
  <si>
    <t>414A</t>
  </si>
  <si>
    <t>REFORMA AGRARIA</t>
  </si>
  <si>
    <t>414A01</t>
  </si>
  <si>
    <t>INDUSTRIA Y ENERGÍA</t>
  </si>
  <si>
    <t>421A</t>
  </si>
  <si>
    <t>ADMINISTRACIÓN GENERAL DE INDUSTRIA</t>
  </si>
  <si>
    <t>421A02</t>
  </si>
  <si>
    <t>ADM.Y SERV.GEN.INSTIT.COMPETITIVIDAD EMPRESARIAL</t>
  </si>
  <si>
    <t>421A03</t>
  </si>
  <si>
    <t>INSPECCIÓN, NORMATIVA Y CALIDAD INDUSTRIAL</t>
  </si>
  <si>
    <t>422A</t>
  </si>
  <si>
    <t>DESARROLLO EMPRESARIAL</t>
  </si>
  <si>
    <t>422A01</t>
  </si>
  <si>
    <t>CREACIÓN DE EMPRESAS</t>
  </si>
  <si>
    <t>422A02</t>
  </si>
  <si>
    <t>COMPETITIVIDAD</t>
  </si>
  <si>
    <t>423A</t>
  </si>
  <si>
    <t>FOMENTO DE LA MINERÍA</t>
  </si>
  <si>
    <t>423A01</t>
  </si>
  <si>
    <t>APROVECHAMIENTO DE RECURSOS MINEROS</t>
  </si>
  <si>
    <t>425A</t>
  </si>
  <si>
    <t>PLANIFICACIÓN Y PRODUCCIÓN ENERGÉTICA</t>
  </si>
  <si>
    <t>425A01</t>
  </si>
  <si>
    <t>INFRAESTRUCTURA ELÉCTRICA Y AHORRO ENERGÉTICO</t>
  </si>
  <si>
    <t>COMERCIO Y TURISMO</t>
  </si>
  <si>
    <t>431A</t>
  </si>
  <si>
    <t>COMERCIO EXTERIOR</t>
  </si>
  <si>
    <t>431A01</t>
  </si>
  <si>
    <t>INTERNACIONALIZACIÓN</t>
  </si>
  <si>
    <t>431B</t>
  </si>
  <si>
    <t>COMERCIO INTERIOR</t>
  </si>
  <si>
    <t>431B01</t>
  </si>
  <si>
    <t>ORDENACIÓN Y PROMOCIÓN COMERCIAL</t>
  </si>
  <si>
    <t>432A</t>
  </si>
  <si>
    <t>ORDENACIÓN Y PROMOCIÓN TURÍSTICA</t>
  </si>
  <si>
    <t>432A01</t>
  </si>
  <si>
    <t>ORDENACIÓN, PROMOCIÓN Y GESTIÓN DEL TURISMO</t>
  </si>
  <si>
    <t>INFRAESTRUCTURAS</t>
  </si>
  <si>
    <t>451A</t>
  </si>
  <si>
    <t>ADMINISTRACIÓN GENERAL DE INFRAESTRUCTURAS BÁSICAS</t>
  </si>
  <si>
    <t>451A01</t>
  </si>
  <si>
    <t>DIR. Y SERV.GENERALES DE FOMENTO Y MEDIO AMB.</t>
  </si>
  <si>
    <t>452A</t>
  </si>
  <si>
    <t>ABASTECIMIENTO Y SANEAMIENTO DE AGUAS</t>
  </si>
  <si>
    <t>452A01</t>
  </si>
  <si>
    <t>453A</t>
  </si>
  <si>
    <t>INFRAESTRUCTURA DEL TRANSPORTE</t>
  </si>
  <si>
    <t>453A01</t>
  </si>
  <si>
    <t>CARRETERAS Y FERROCARRILES</t>
  </si>
  <si>
    <t>453A03</t>
  </si>
  <si>
    <t>INFRAESTRUCTURAS COMPLEMENTARIAS DEL TRANSPORTE</t>
  </si>
  <si>
    <t>453A04</t>
  </si>
  <si>
    <t>PROMOCIÓN Y ORDENACIÓN DEL TRANSPORTE</t>
  </si>
  <si>
    <t>456A</t>
  </si>
  <si>
    <t>ORDENACIÓN Y MEJORA DEL MEDIO NATURAL</t>
  </si>
  <si>
    <t>456A01</t>
  </si>
  <si>
    <t>456B</t>
  </si>
  <si>
    <t>GESTIÓN MEDIOAMBIENTAL</t>
  </si>
  <si>
    <t>456B01</t>
  </si>
  <si>
    <t>PROTECCIÓN Y EDUCACIÓN AMBIENTAL</t>
  </si>
  <si>
    <t>INVESTIGACIÓN, DESARROLLO E INNOVACIÓN</t>
  </si>
  <si>
    <t>467B</t>
  </si>
  <si>
    <t>INVESTIGACIÓN Y DESARROLLO EN SECTORES</t>
  </si>
  <si>
    <t>467B01</t>
  </si>
  <si>
    <t>INVESTIGAC.APLICADA Y DESARROLLO EN OTROS SECTORES</t>
  </si>
  <si>
    <t>467B02</t>
  </si>
  <si>
    <t>EFICIENCIA ENERGÉTICA Y ENERGÍAS RENOVABLES</t>
  </si>
  <si>
    <t>467B03</t>
  </si>
  <si>
    <t>ESTUDIOS E INVESTIG.ESTADÍSTICOS,ECONÓMICOS Y SOC.</t>
  </si>
  <si>
    <t>467B04</t>
  </si>
  <si>
    <t>INVESTIGACIÓN CIENTÍFICA O NO ORIENTADA</t>
  </si>
  <si>
    <t>467B05</t>
  </si>
  <si>
    <t>INNOVACIÓN</t>
  </si>
  <si>
    <t>467B06</t>
  </si>
  <si>
    <t>COORDINACIÓN EN CIENCIA Y TECNOLOGÍA</t>
  </si>
  <si>
    <t>OTRAS ACTUACIONES DE CARÁCTER ECONÓMICO</t>
  </si>
  <si>
    <t>491A</t>
  </si>
  <si>
    <t>COMUNICACIONES</t>
  </si>
  <si>
    <t>491A01</t>
  </si>
  <si>
    <t>TECNOLOGÍAS INFORMAC.Y COMUNICACIONES ADM. REG.</t>
  </si>
  <si>
    <t>491A02</t>
  </si>
  <si>
    <t>PROMOCIÓN DE TELECOM. Y SOCIEDAD DE LA INFORMACIÓN</t>
  </si>
  <si>
    <t>492A</t>
  </si>
  <si>
    <t>CONSUMO</t>
  </si>
  <si>
    <t>492A01</t>
  </si>
  <si>
    <t>ORDENACIÓN, CONTROL E INFORMACIÓN SOBRE EL CONSUMO</t>
  </si>
  <si>
    <t>SERVICIOS DE CARÁCTER GENERAL</t>
  </si>
  <si>
    <t>ALTA DIRECCIÓN DE LA COMUNIDAD</t>
  </si>
  <si>
    <t>911A</t>
  </si>
  <si>
    <t>ACTIVIDAD LEGISLATIVA</t>
  </si>
  <si>
    <t>911A01</t>
  </si>
  <si>
    <t>911B</t>
  </si>
  <si>
    <t>CONTROL EXTERNO DEL SECTOR PÚBLICO</t>
  </si>
  <si>
    <t>911B01</t>
  </si>
  <si>
    <t>911C</t>
  </si>
  <si>
    <t>DIREC.Y SERV.GRALES INSTITUCIONES PROP.COMUNIDAD</t>
  </si>
  <si>
    <t>911C01</t>
  </si>
  <si>
    <t>911D</t>
  </si>
  <si>
    <t>PROCURADOR DEL COMÚN</t>
  </si>
  <si>
    <t>911D01</t>
  </si>
  <si>
    <t>911E</t>
  </si>
  <si>
    <t>ALTO ASESORAMIENTO DE LA COMUNIDAD</t>
  </si>
  <si>
    <t>911E01</t>
  </si>
  <si>
    <t>911F</t>
  </si>
  <si>
    <t>ASESORAMIENTO COMUNIDAD EN MATERIA SOCIOECONÓMICA</t>
  </si>
  <si>
    <t>911F01</t>
  </si>
  <si>
    <t>912A</t>
  </si>
  <si>
    <t>ALTA DIRECCIÓN DE LA JUNTA</t>
  </si>
  <si>
    <t>912A01</t>
  </si>
  <si>
    <t>PRESIDENCIA DE LA JUNTA</t>
  </si>
  <si>
    <t>912C</t>
  </si>
  <si>
    <t>INFORMACIÓN Y COMUNICACIÓN</t>
  </si>
  <si>
    <t>912C01</t>
  </si>
  <si>
    <t>912D</t>
  </si>
  <si>
    <t>RELACIONES INSTITUCIONALES</t>
  </si>
  <si>
    <t>912D02</t>
  </si>
  <si>
    <t>912E</t>
  </si>
  <si>
    <t>ANÁLISIS Y PLANIFICACIÓN</t>
  </si>
  <si>
    <t>912E01</t>
  </si>
  <si>
    <t>ANÁLISIS Y PLANIFICACIÓN DE LA ACCIÓN DEL GOBIERNO</t>
  </si>
  <si>
    <t>ADMINISTRACIÓN GENERAL</t>
  </si>
  <si>
    <t>921A</t>
  </si>
  <si>
    <t>SERVICIOS GENERALES</t>
  </si>
  <si>
    <t>921A01</t>
  </si>
  <si>
    <t>DIRECCIÓN Y SERVICIOS GENERALES DE PRESIDENCIA</t>
  </si>
  <si>
    <t>921A02</t>
  </si>
  <si>
    <t>INSTALACIONES Y COBERTURA DE LOS SERVICIOS</t>
  </si>
  <si>
    <t>921A03</t>
  </si>
  <si>
    <t>ATENCIÓN AL CIUDADANO</t>
  </si>
  <si>
    <t>921A04</t>
  </si>
  <si>
    <t>ASESORAMIENTO Y DEFENSA INTERESES DE LA COMUNIDAD</t>
  </si>
  <si>
    <t>921B</t>
  </si>
  <si>
    <t>FUNCIÓN PÚBLICA</t>
  </si>
  <si>
    <t>921B01</t>
  </si>
  <si>
    <t>DIRECCIÓN Y ADMINISTRACIÓN DE LA FUNCIÓN PÚBLICA</t>
  </si>
  <si>
    <t>921B02</t>
  </si>
  <si>
    <t>FORMACIÓN Y PERFECCIONAMIENTO DEL PERSONAL</t>
  </si>
  <si>
    <t>923A</t>
  </si>
  <si>
    <t>GESTIÓN DEL PATRIMONIO Y EDIFICIOS ADMINISTRATIVOS</t>
  </si>
  <si>
    <t>923A01</t>
  </si>
  <si>
    <t>923B</t>
  </si>
  <si>
    <t>ELABORACIÓN Y DIFUSIÓN ESTADÍSTICA</t>
  </si>
  <si>
    <t>923B01</t>
  </si>
  <si>
    <t>923C</t>
  </si>
  <si>
    <t>ADMINISTRACIÓN GENERAL DE ECONOMÍA Y HACIENDA</t>
  </si>
  <si>
    <t>923C01</t>
  </si>
  <si>
    <t>DIRECCIÓN Y SERV. GENERALES DE ECONOMÍA Y HACIENDA</t>
  </si>
  <si>
    <t>923C02</t>
  </si>
  <si>
    <t>GESTIÓN DE LA TESORERÍA</t>
  </si>
  <si>
    <t>924A</t>
  </si>
  <si>
    <t>COMUNICACIÓN SOCIAL Y PARTICIPACIÓN CIUDADANA</t>
  </si>
  <si>
    <t>924A01</t>
  </si>
  <si>
    <t>ELECCIONES A CORTES DE CASTILLA Y LEÓN</t>
  </si>
  <si>
    <t>ADMINISTRACIÓN FINANCIERA Y TRIBUTARIA</t>
  </si>
  <si>
    <t>931A</t>
  </si>
  <si>
    <t>POLÍTICA ECONÓMICA Y PRESUPUESTARIA</t>
  </si>
  <si>
    <t>931A02</t>
  </si>
  <si>
    <t>931A03</t>
  </si>
  <si>
    <t>CONTROL INTERNO Y CONTABILIDAD PÚBLICA</t>
  </si>
  <si>
    <t>932A</t>
  </si>
  <si>
    <t>GESTIÓN DEL SISTEMA TRIBUTARIO</t>
  </si>
  <si>
    <t>932A01</t>
  </si>
  <si>
    <t>TRIBUTOS Y FINANCIACIÓN AUTONÓMICA</t>
  </si>
  <si>
    <t>TRANSFERENCIAS A LAS ADMINISTRACIONES PÚBLICAS</t>
  </si>
  <si>
    <t>941A</t>
  </si>
  <si>
    <t>TRANSFERENCIAS A LAS CORPORACIONES LOCALES</t>
  </si>
  <si>
    <t>941A01</t>
  </si>
  <si>
    <t>DELEG. Y TRANSF. COMPETENCIAS A ENTIDADES LOCALES</t>
  </si>
  <si>
    <t>941A02</t>
  </si>
  <si>
    <t>COOPERACIÓN ECONÓMICA LOCAL</t>
  </si>
  <si>
    <t>REMANENTES DE CRÉDITO</t>
  </si>
  <si>
    <t>21</t>
  </si>
  <si>
    <t>ADMINIST.Y SERV. GEN.INSTITUTO TECNOLÓGICO AGRARIO</t>
  </si>
  <si>
    <t>PRESUPUESTAC. Y SEGUIMIENTO DE FONDOS COMUNITARIOS</t>
  </si>
  <si>
    <t>Obligaciones reconocidas</t>
  </si>
  <si>
    <t>%</t>
  </si>
  <si>
    <t>Gráficos</t>
  </si>
  <si>
    <t xml:space="preserve">Gasto público por habitante </t>
  </si>
  <si>
    <t>TOTAL GENERAL</t>
  </si>
  <si>
    <t>Programas y subprogramas de gasto</t>
  </si>
  <si>
    <t>Evolución del gasto por habitante entre las diferentes áreas de gasto</t>
  </si>
  <si>
    <t>Evolución del gasto por habitante entre las políticas más relevantes</t>
  </si>
  <si>
    <t>Volver al Índice</t>
  </si>
  <si>
    <t>0</t>
  </si>
  <si>
    <t>313A</t>
  </si>
  <si>
    <t>451B</t>
  </si>
  <si>
    <t>DIRECCIÓN Y SERV. GENERALES DE EMPLEO E INDUSTRIA</t>
  </si>
  <si>
    <t>ASESORAMIENTO COMUNIDAD EN MATERIA
SOCIOECONÓMICA</t>
  </si>
  <si>
    <t>921A07</t>
  </si>
  <si>
    <t>DIR.Y SERV.GRALES.TRANSPARENCIA, O.T.Y AC.EXTERIOR</t>
  </si>
  <si>
    <t>921A08</t>
  </si>
  <si>
    <t>ANÁLISIS Y PLANIFICACIÓN TERRITORIAL</t>
  </si>
  <si>
    <t>313A01</t>
  </si>
  <si>
    <t>PLANIFICACIÓN Y DESARROLLO</t>
  </si>
  <si>
    <t>451A02</t>
  </si>
  <si>
    <t>DIR. Y SERV. GEN. DE MOVILIDAD Y TRANSFORMAC. DIG.</t>
  </si>
  <si>
    <t>451B01</t>
  </si>
  <si>
    <t>DIR. Y SERV. GEN.MEDIO AMBIENTE, VIV.Y ORD.TERRIT.</t>
  </si>
  <si>
    <t>912A02</t>
  </si>
  <si>
    <t>VICEPRESIDENCIA DE LA JUNTA</t>
  </si>
  <si>
    <t>PRESUPUESTO INICIAL</t>
  </si>
  <si>
    <t>PRESUPUESTO DEFINITIVO</t>
  </si>
  <si>
    <t>OBLIGACIONES RECONOCIDAS</t>
  </si>
  <si>
    <t>PAGOS REALIZADOS</t>
  </si>
  <si>
    <t>MODIFICACIONES</t>
  </si>
  <si>
    <t>OBLIGACIONES PENDIENTES DE PAGO</t>
  </si>
  <si>
    <t>ADMÓN.GRALl. DE INFRAESTRUCTURAS MEDIOAMBIENTALES</t>
  </si>
  <si>
    <t>Índice de peso relativo de obligaciones reconocidas</t>
  </si>
  <si>
    <t>Índice de modificaciones presupuestarias</t>
  </si>
  <si>
    <t>Grado de ejecución</t>
  </si>
  <si>
    <t>Grado de realización de pago</t>
  </si>
  <si>
    <t>PLANIFICACIÓN SANITARIA</t>
  </si>
  <si>
    <t>F</t>
  </si>
  <si>
    <t>H</t>
  </si>
  <si>
    <t>E</t>
  </si>
  <si>
    <t>G</t>
  </si>
  <si>
    <t>D</t>
  </si>
  <si>
    <t>CONJUNTO!F:F</t>
  </si>
  <si>
    <t>CONJUNTO!H:H</t>
  </si>
  <si>
    <t>CONJUNTO!E:E</t>
  </si>
  <si>
    <t>CONJUNTO!G:G</t>
  </si>
  <si>
    <t>CONJUNTO!D:D</t>
  </si>
  <si>
    <t>1</t>
  </si>
  <si>
    <t>11</t>
  </si>
  <si>
    <t>13</t>
  </si>
  <si>
    <t>2</t>
  </si>
  <si>
    <t>23</t>
  </si>
  <si>
    <t>24</t>
  </si>
  <si>
    <t>26</t>
  </si>
  <si>
    <t>3</t>
  </si>
  <si>
    <t>31</t>
  </si>
  <si>
    <t>32</t>
  </si>
  <si>
    <t>33</t>
  </si>
  <si>
    <t>4</t>
  </si>
  <si>
    <t>41</t>
  </si>
  <si>
    <t>42</t>
  </si>
  <si>
    <t>43</t>
  </si>
  <si>
    <t>45</t>
  </si>
  <si>
    <t>46</t>
  </si>
  <si>
    <t>49</t>
  </si>
  <si>
    <t>9</t>
  </si>
  <si>
    <t>91</t>
  </si>
  <si>
    <t>92</t>
  </si>
  <si>
    <t>93</t>
  </si>
  <si>
    <t>94</t>
  </si>
  <si>
    <t>I</t>
  </si>
  <si>
    <t>CONJUNTO!I:I</t>
  </si>
  <si>
    <t>Tipo de información</t>
  </si>
  <si>
    <t>Dato</t>
  </si>
  <si>
    <t>TipoInformacion</t>
  </si>
  <si>
    <t>Variación
2020/2023</t>
  </si>
  <si>
    <t>€</t>
  </si>
  <si>
    <t>M€</t>
  </si>
  <si>
    <t xml:space="preserve">            </t>
  </si>
  <si>
    <t>Estado de liquidación presupuesto 2020</t>
  </si>
  <si>
    <t>Estado de liquidación presupuesto 2021</t>
  </si>
  <si>
    <t>Estado de liquidación presupuesto 2022</t>
  </si>
  <si>
    <t>Estado de liquidación presupuesto 2023</t>
  </si>
  <si>
    <t>Saldos de operaciones</t>
  </si>
  <si>
    <t>Derechos liquidados</t>
  </si>
  <si>
    <t>Grado de ejecución de ingresos</t>
  </si>
  <si>
    <t>Grado de ejecución de gastos</t>
  </si>
  <si>
    <t>Grado de realización de cobros</t>
  </si>
  <si>
    <t>Grado de realización de pagos</t>
  </si>
  <si>
    <t>Periodo medio de cobro</t>
  </si>
  <si>
    <t>Periodo medio de pago</t>
  </si>
  <si>
    <t>Índice de transferencias recibidas</t>
  </si>
  <si>
    <t>Autonomía</t>
  </si>
  <si>
    <t>Autonomía fiscal</t>
  </si>
  <si>
    <t>Índice de gastos corrientes</t>
  </si>
  <si>
    <t>Índice de gastos de personal</t>
  </si>
  <si>
    <t>Índice de rigidez de los gastos</t>
  </si>
  <si>
    <t>Índice de transferencias corrientes entregadas</t>
  </si>
  <si>
    <t>Índice de inversión</t>
  </si>
  <si>
    <t>Carga financiera global</t>
  </si>
  <si>
    <t>Margen bruto de funcionamiento</t>
  </si>
  <si>
    <t>Ahorro bruto</t>
  </si>
  <si>
    <t>Ahorro neto</t>
  </si>
  <si>
    <t>Necesidad o capacidad de financiación</t>
  </si>
  <si>
    <t>Resultado presupuestario del ejercicio</t>
  </si>
  <si>
    <t>Índice de resultado presupuestario ajustado</t>
  </si>
  <si>
    <t>Índice de ahorro neto</t>
  </si>
  <si>
    <t>Índice de riesgo</t>
  </si>
  <si>
    <t>Gasto público por habitante</t>
  </si>
  <si>
    <t>Inversión por habitante</t>
  </si>
  <si>
    <t>Carga financiera por habitante</t>
  </si>
  <si>
    <t>Ingresos públicos por habitante</t>
  </si>
  <si>
    <t>Ingresos tributarios por habitante</t>
  </si>
  <si>
    <t>Ingresos impositivos por habitante</t>
  </si>
  <si>
    <t>Superávit o déficit por habitante</t>
  </si>
  <si>
    <t>Balance de situación 2020</t>
  </si>
  <si>
    <t>Balance de situación 2021</t>
  </si>
  <si>
    <t>Balance de situación 2022</t>
  </si>
  <si>
    <t>Balance de situación 2023</t>
  </si>
  <si>
    <t>Evolución del activo</t>
  </si>
  <si>
    <t>Evolución del pasivo</t>
  </si>
  <si>
    <t>Evolución del fondo de rotación</t>
  </si>
  <si>
    <t>Liquidez inmediata</t>
  </si>
  <si>
    <t>Liquidez a corto plazo</t>
  </si>
  <si>
    <t>Liquidez general</t>
  </si>
  <si>
    <t>Plazo medio de cobro</t>
  </si>
  <si>
    <t>Plazo medio de pago corregido</t>
  </si>
  <si>
    <t>Endeudamiento general</t>
  </si>
  <si>
    <t>Endeudamiento financiero</t>
  </si>
  <si>
    <t>Relación de endeudamiento</t>
  </si>
  <si>
    <t>Endeudamiento por habitante</t>
  </si>
  <si>
    <t>Inmovilización</t>
  </si>
  <si>
    <t>Firmeza</t>
  </si>
  <si>
    <t>Acumulación</t>
  </si>
  <si>
    <t>Ahorro o desahorro</t>
  </si>
  <si>
    <t>Ingresos de gestión ordinaria (IGOR)</t>
  </si>
  <si>
    <t>Gastos de gestión ordinaria (GGOR)</t>
  </si>
  <si>
    <t>Cobertura de los gastos ordinarios</t>
  </si>
  <si>
    <t>Cobertura total</t>
  </si>
  <si>
    <t>Ingresos tributarios sobre IGOR</t>
  </si>
  <si>
    <t>Transferencias y subvenciones sobre IGOR</t>
  </si>
  <si>
    <t>Ventas y prestación servicios sobre IGOR</t>
  </si>
  <si>
    <t>Resto de IGOR sobre IGOR</t>
  </si>
  <si>
    <t>Gastos de personal sobre GGOR</t>
  </si>
  <si>
    <t>Transferencias y subvenciones sobre GGOR</t>
  </si>
  <si>
    <t>Aprovisionamientos sobre GGOR</t>
  </si>
  <si>
    <t>Resto GGOR sobre GGOR</t>
  </si>
  <si>
    <t>Componentes principales del estado de flujos de efectivo</t>
  </si>
  <si>
    <t>Flujos netos de efectivo de las actividades de gestión</t>
  </si>
  <si>
    <t>Flujos netos de efectivo de las actividades de inversión</t>
  </si>
  <si>
    <t>Flujos netos de efectivo de las actividades de financiación</t>
  </si>
  <si>
    <t>Flujos netos de efectivo de las actividades pendientes de clasificación</t>
  </si>
  <si>
    <t>Incremento/disminución neta del efectivo y activos equivalentes al efectivo</t>
  </si>
  <si>
    <t>Incremento/disminución neta del efectivo y activos equivalentes al efectivo y valores inicial y final del</t>
  </si>
  <si>
    <t>Cash Flow</t>
  </si>
  <si>
    <t>Reparto de las obligaciones totales reconocidas de 2023 entre las diferentes áreas de gasto</t>
  </si>
  <si>
    <t>Evolución de las diferentes áreas de gasto entre 2020 y 2023</t>
  </si>
  <si>
    <t>Reparto de las obligaciones totales reconocidas de 2023 entre las principales políticas de gasto</t>
  </si>
  <si>
    <t>Evolución de las principales políticas de gasto entre 2020 y 2023</t>
  </si>
  <si>
    <t>Reparto de las obligaciones totales reconocidas de 2023 entre los programas de gasto más relevantes</t>
  </si>
  <si>
    <t>Evolución de programas de gasto más relevantes entre 2020 y 2023</t>
  </si>
  <si>
    <t>Evolución de subprogramas de gasto incluidos en el programa de asistencia sanitaria entre 2020 y</t>
  </si>
  <si>
    <t>Evolución de subprogramas de gasto incluidos en el programa de enseñanza escolar entre 2020 y</t>
  </si>
  <si>
    <t>Evolución de subprogramas de gasto más relevantes incluidos en el programa de acción social entre</t>
  </si>
  <si>
    <t>Evolución de otros programas de gasto con aumentos relativos relevantes entre 2020 y 2023</t>
  </si>
  <si>
    <t>Evolución de programas de gasto con disminuciones relevantes entre 2020 y 2023</t>
  </si>
  <si>
    <t>Reparto del gasto por habitante de 2023 entre las diferentes áreas de gasto</t>
  </si>
  <si>
    <t>Reparto del gasto por habitante de 2023 entre las políticas más relevantes</t>
  </si>
  <si>
    <t>Sanidad. Reparto del gasto por provincia en 2023. M€</t>
  </si>
  <si>
    <t>Gasto medio por habitante y provincia en 2023, Sanidad</t>
  </si>
  <si>
    <t>Atención primaria. Reparto del gasto por provincia en 2023. M€</t>
  </si>
  <si>
    <t>Gasto medio por habitante y provincia en €, 2023, ORN Atención primaria</t>
  </si>
  <si>
    <t>Atención especializada. Reparto del gasto por provincia en 2023. M€</t>
  </si>
  <si>
    <t>Gasto medio por habitante y provincia en €, 2023, ORN Atención especializada</t>
  </si>
  <si>
    <t>Educación. Reparto del gasto por provincia en 2023. M€</t>
  </si>
  <si>
    <t>Gasto medio por habitante y provincia en €, 2023, ORN Educación</t>
  </si>
  <si>
    <t>Educación infantil y primaria. Reparto del gasto por provincia en 2023. M€</t>
  </si>
  <si>
    <t>Gasto medio por habitante y provincia en €, 2023, ORN Educación infantil y primaria</t>
  </si>
  <si>
    <t>Educación secundaria, F.P., educación especial, enseñanzas artísticas e idiomas. Reparto del gasto por provincia en</t>
  </si>
  <si>
    <t>Gasto medio por habitante y provincia en €, 2023, ORN Educación secundaria, F.P., educación especial,</t>
  </si>
  <si>
    <t>Pensiones y otras prestaciones económicas. Reparto del gasto por provincia en 2023. M€</t>
  </si>
  <si>
    <t>Gasto medio por habitante y provincia en €, 2023, ORN. Pensiones y otras prestaciones económicas</t>
  </si>
  <si>
    <t>Reparto del gasto por habitante de 2023 entre los diferentes subprogramas presupuestarios más relevantes</t>
  </si>
  <si>
    <t>Evolución del gasto por habitante entre los diferentes subprogramas presupuestarios más relevantes</t>
  </si>
  <si>
    <t>Evolución de las modificaciones presupuestarias netas más relevantes de las políticas de gasto</t>
  </si>
  <si>
    <t>Evolución de subprogramas con modificaciones presupuestarias positivas más relevantes entre 2020 y 2023</t>
  </si>
  <si>
    <t>Evolución de subprogramas con modificaciones presupuestarias negativas más relevantes entre 2020 y 2023</t>
  </si>
  <si>
    <t>Reparto de los remanentes de crédito reconocidos de 2023 entre las áreas de gasto</t>
  </si>
  <si>
    <t>Evolución de remanentes de crédito por áreas de gasto entre 2020 y 2023</t>
  </si>
  <si>
    <t>Evolución de remanentes de crédito por políticas de gasto más relevantes entre 2020 y 2023</t>
  </si>
  <si>
    <t>Evolución de remanentes de crédito por programas presupuestarios más relevantes entre 2020 y 2023</t>
  </si>
  <si>
    <t>Evolución de remanentes de crédito por subprogramas presupuestarios más relevantes entre 2020 y 2023</t>
  </si>
  <si>
    <t>Subprogramas con modificaciones presupuestarias netas positivas y remanentes de crédito más relevantes del año 2023</t>
  </si>
  <si>
    <t>Evolución de las obligaciones pendientes de pago de las políticas de gasto más relevantes entre</t>
  </si>
  <si>
    <t>Evolución de las obligaciones pendientes de pago más relevantes por subprogramas de gasto entre 2020</t>
  </si>
  <si>
    <t>Volver al índice</t>
  </si>
  <si>
    <t>TOTAL</t>
  </si>
  <si>
    <t>SUPERÁVIT O DÉFICIT POR HABITANTE</t>
  </si>
  <si>
    <t>INGRESOS IMPOSITIVOS POR HABITANTE</t>
  </si>
  <si>
    <t>INGRESOS TRIBUTARIOS POR HABITANTE</t>
  </si>
  <si>
    <t>INGRESOS PÚBLICOS POR HABITANTE</t>
  </si>
  <si>
    <t>CARGA FINANCIERA POR HABITANTE</t>
  </si>
  <si>
    <t>INVERSIÓN POR HABITANTE</t>
  </si>
  <si>
    <t>GASTO PÚBLICO POR HABITANTE</t>
  </si>
  <si>
    <t>RESULTADOS POR HABITANTE</t>
  </si>
  <si>
    <t>Nº</t>
  </si>
  <si>
    <t>ÍNDICE DE RIESGO</t>
  </si>
  <si>
    <t>ÍNDICE DE AHORRO NETO</t>
  </si>
  <si>
    <t>ÍNDICE DE RESULTADO PRESUPUESTARIO AJUSTADO</t>
  </si>
  <si>
    <t>RESULTADO PRESUPUESTARIO</t>
  </si>
  <si>
    <t>NECESIDAD O CAPACIDAD DE FINANCIACIÓN</t>
  </si>
  <si>
    <t>AHORRO NETO</t>
  </si>
  <si>
    <t xml:space="preserve">AHORRO BRUTO </t>
  </si>
  <si>
    <t>MARGEN BRUTO DE FUNCIONAMIENTO</t>
  </si>
  <si>
    <t>CARGA FINANCIERA GLOBAL</t>
  </si>
  <si>
    <t xml:space="preserve">ÍNDICE DE INVERSIÓN </t>
  </si>
  <si>
    <t>ÍNDICE DE TRANSFERENCIAS CORRIENTES ENTREGADAS</t>
  </si>
  <si>
    <t xml:space="preserve">ÍNDICE DE RIGIDEZ DE LOS GASTOS </t>
  </si>
  <si>
    <t>ÍNDICE DE GASTOS DE PERSONAL</t>
  </si>
  <si>
    <t xml:space="preserve">ÍNDICE DE GASTOS CORRIENTES </t>
  </si>
  <si>
    <t>NIVEL DE PRESTACIÓN DE SERVICIOS Y CARGA FINANCIERA</t>
  </si>
  <si>
    <t>AUTONOMÍA FISCAL</t>
  </si>
  <si>
    <t>AUTONOMÍA</t>
  </si>
  <si>
    <t>ÍNDICE DE TRANSFERENCIAS RECIBIDAS</t>
  </si>
  <si>
    <t xml:space="preserve">INGRESOS PRESUPUESTARIOS </t>
  </si>
  <si>
    <t xml:space="preserve">PERIODO MEDIO DE PAGO </t>
  </si>
  <si>
    <t xml:space="preserve">PERIODO MEDIO DE COBRO </t>
  </si>
  <si>
    <t>GRADO DE REALIZACIÓN DE LOS PAGOS</t>
  </si>
  <si>
    <t>GRADO DE REALIZACIÓN DE LOS COBROS</t>
  </si>
  <si>
    <t>GRADO DE EJECUCIÓN DE INGRESOS</t>
  </si>
  <si>
    <t>GRADO DE EJECUCIÓN DE GASTOS</t>
  </si>
  <si>
    <t>ÍNDICE DE MODIFICACIONES PRESUPUESTARIAS</t>
  </si>
  <si>
    <t>EJECUCIÓN PRESUPUESTARIA</t>
  </si>
  <si>
    <t>847.784.189,12</t>
  </si>
  <si>
    <t>11.374.233.485,82</t>
  </si>
  <si>
    <t>12.222.017.674,94</t>
  </si>
  <si>
    <t>12.661.092.550,57</t>
  </si>
  <si>
    <t>1.913.798.987,67</t>
  </si>
  <si>
    <t>10.747.293.562,90</t>
  </si>
  <si>
    <t>AJUSTE POR CONSOLIDACIÓN</t>
  </si>
  <si>
    <t>669.174,58</t>
  </si>
  <si>
    <t>1.193.261.056,21</t>
  </si>
  <si>
    <t>1.193.930.230,79</t>
  </si>
  <si>
    <t>1.281.562.660,05</t>
  </si>
  <si>
    <t>4.967.582,05</t>
  </si>
  <si>
    <t>1.276.595.078,00</t>
  </si>
  <si>
    <t>TOTAL OPERACIONES FINANCIERAS</t>
  </si>
  <si>
    <t>0,00</t>
  </si>
  <si>
    <t>1.126.292.128,49</t>
  </si>
  <si>
    <t>1.188.560.581,48</t>
  </si>
  <si>
    <t>1.028.619,48</t>
  </si>
  <si>
    <t>1.187.531.962,00</t>
  </si>
  <si>
    <t>9 PASIVOS FINANCIEROS</t>
  </si>
  <si>
    <t>66.968.927,72</t>
  </si>
  <si>
    <t>67.638.102,30</t>
  </si>
  <si>
    <t>93.002.078,57</t>
  </si>
  <si>
    <t>3.938.962,57</t>
  </si>
  <si>
    <t>89.063.116,00</t>
  </si>
  <si>
    <t>8 ACTIVOS FINANCIEROS</t>
  </si>
  <si>
    <t>847.115.014,54</t>
  </si>
  <si>
    <t>10.180.972.429,61</t>
  </si>
  <si>
    <t>11.028.087.444,15</t>
  </si>
  <si>
    <t>11.379.529.890,52</t>
  </si>
  <si>
    <t>1.908.831.405,62</t>
  </si>
  <si>
    <t>9.470.698.484,90</t>
  </si>
  <si>
    <t>TOTAL OPERACIONES NO FINANCIERAS</t>
  </si>
  <si>
    <t>251.851.697,27</t>
  </si>
  <si>
    <t>929.889.504,89</t>
  </si>
  <si>
    <t>1.181.741.202,16</t>
  </si>
  <si>
    <t>1.415.846.469,65</t>
  </si>
  <si>
    <t>121.234.946,45</t>
  </si>
  <si>
    <t>1.294.611.523,20</t>
  </si>
  <si>
    <t>TOTAL OPERACIONES DE CAPITAL</t>
  </si>
  <si>
    <t>175.884.737,17</t>
  </si>
  <si>
    <t>524.637.286,16</t>
  </si>
  <si>
    <t>700.522.023,33</t>
  </si>
  <si>
    <t>855.044.537,32</t>
  </si>
  <si>
    <t>151.414.885,32</t>
  </si>
  <si>
    <t>703.629.652,00</t>
  </si>
  <si>
    <t>7 TRANSFERENCIAS DE CAPITAL</t>
  </si>
  <si>
    <t>75.966.960,10</t>
  </si>
  <si>
    <t>405.252.218,73</t>
  </si>
  <si>
    <t>481.219.178,83</t>
  </si>
  <si>
    <t>560.801.932,33</t>
  </si>
  <si>
    <t>-30.179.938,87</t>
  </si>
  <si>
    <t>590.981.871,20</t>
  </si>
  <si>
    <t>6 INVERSIONES REALES</t>
  </si>
  <si>
    <t>595.263.317,27</t>
  </si>
  <si>
    <t>9.251.082.924,72</t>
  </si>
  <si>
    <t>9.846.346.241,99</t>
  </si>
  <si>
    <t>9.963.683.420,87</t>
  </si>
  <si>
    <t>1.787.596.459,17</t>
  </si>
  <si>
    <t>8.176.086.961,70</t>
  </si>
  <si>
    <t>TOTAL OPERACIONES CORRIENTES</t>
  </si>
  <si>
    <t>113.477.651,23</t>
  </si>
  <si>
    <t>2.998.983.118,02</t>
  </si>
  <si>
    <t>3.112.460.769,25</t>
  </si>
  <si>
    <t>3.139.684.341,72</t>
  </si>
  <si>
    <t>351.038.844,72</t>
  </si>
  <si>
    <t>2.788.645.497,00</t>
  </si>
  <si>
    <t>4 TRANSFERENCIAS CORRIENTES</t>
  </si>
  <si>
    <t>1.643.993,21</t>
  </si>
  <si>
    <t>190.890.444,14</t>
  </si>
  <si>
    <t>192.534.437,35</t>
  </si>
  <si>
    <t>200.970.771,55</t>
  </si>
  <si>
    <t>-87.494.566,05</t>
  </si>
  <si>
    <t>288.465.337,60</t>
  </si>
  <si>
    <t>3 GASTOS FINANCIEROS</t>
  </si>
  <si>
    <t>97.965.972,05</t>
  </si>
  <si>
    <t>1.910.993.869,81</t>
  </si>
  <si>
    <t>2.008.959.841,86</t>
  </si>
  <si>
    <t>2.071.115.509,33</t>
  </si>
  <si>
    <t>648.372.078,21</t>
  </si>
  <si>
    <t>1.422.743.431,12</t>
  </si>
  <si>
    <t>2 GASTOS CORRIENTES EN BIENES Y SERVICIOS</t>
  </si>
  <si>
    <t>382.175.700,78</t>
  </si>
  <si>
    <t>4.150.215.492,75</t>
  </si>
  <si>
    <t>4.532.391.193,53</t>
  </si>
  <si>
    <t>4.551.912.798,27</t>
  </si>
  <si>
    <t>875.680.102,29</t>
  </si>
  <si>
    <t>3.676.232.695,98</t>
  </si>
  <si>
    <t>1 GASTOS DE PERSONAL</t>
  </si>
  <si>
    <t xml:space="preserve">PAGOS REALIZADOS </t>
  </si>
  <si>
    <t xml:space="preserve">OBLIGACIONES RECONOCIDAS </t>
  </si>
  <si>
    <t xml:space="preserve">PRESUPUESTO DEFINITIVO </t>
  </si>
  <si>
    <t>TOTAL
MODIFICACIONES</t>
  </si>
  <si>
    <t>DESCRIPCIÓN</t>
  </si>
  <si>
    <t>Liquidación del Presupuesto de Gastos por Capítulos (cifras en euros)</t>
  </si>
  <si>
    <t>Estado de Liquidación del Presupuesto Consolidado</t>
  </si>
  <si>
    <t>EJERCICIO 2020</t>
  </si>
  <si>
    <t>561.217.334,32</t>
  </si>
  <si>
    <t>11.835.082.536,19</t>
  </si>
  <si>
    <t>12.396.299.870,51</t>
  </si>
  <si>
    <t>12.917.807.702,84</t>
  </si>
  <si>
    <t>631.109.677,39</t>
  </si>
  <si>
    <t>12.286.698.025,45</t>
  </si>
  <si>
    <t>105.132.348,31</t>
  </si>
  <si>
    <t>1.169.017.028,36</t>
  </si>
  <si>
    <t>1.274.149.376,67</t>
  </si>
  <si>
    <t>1.294.094.273,09</t>
  </si>
  <si>
    <t>-17.077.218,91</t>
  </si>
  <si>
    <t>1.311.171.492,00</t>
  </si>
  <si>
    <t>103.713.095,24</t>
  </si>
  <si>
    <t>1.116.122.089,79</t>
  </si>
  <si>
    <t>1.219.835.185,03</t>
  </si>
  <si>
    <t>1.220.927.845,99</t>
  </si>
  <si>
    <t>4.533,99</t>
  </si>
  <si>
    <t>1.220.923.312,00</t>
  </si>
  <si>
    <t>1.419.253,07</t>
  </si>
  <si>
    <t>52.894.938,57</t>
  </si>
  <si>
    <t>54.314.191,64</t>
  </si>
  <si>
    <t>73.166.427,10</t>
  </si>
  <si>
    <t>-17.081.752,90</t>
  </si>
  <si>
    <t>90.248.180,00</t>
  </si>
  <si>
    <t>456.084.986,01</t>
  </si>
  <si>
    <t>10.666.065.507,83</t>
  </si>
  <si>
    <t>11.122.150.493,84</t>
  </si>
  <si>
    <t>11.623.713.429,75</t>
  </si>
  <si>
    <t>648.186.896,30</t>
  </si>
  <si>
    <t>10.975.526.533,45</t>
  </si>
  <si>
    <t>233.677.039,10</t>
  </si>
  <si>
    <t>1.380.760.113,51</t>
  </si>
  <si>
    <t>1.614.437.152,61</t>
  </si>
  <si>
    <t>1.886.154.532,94</t>
  </si>
  <si>
    <t>290.755.973,94</t>
  </si>
  <si>
    <t>1.595.398.559,00</t>
  </si>
  <si>
    <t>170.752.014,09</t>
  </si>
  <si>
    <t>895.606.299,36</t>
  </si>
  <si>
    <t>1.066.358.313,45</t>
  </si>
  <si>
    <t>1.239.376.749,26</t>
  </si>
  <si>
    <t>317.193.996,26</t>
  </si>
  <si>
    <t>922.182.753,00</t>
  </si>
  <si>
    <t>62.925.025,01</t>
  </si>
  <si>
    <t>485.153.814,15</t>
  </si>
  <si>
    <t>548.078.839,16</t>
  </si>
  <si>
    <t>646.777.783,68</t>
  </si>
  <si>
    <t>-26.438.022,32</t>
  </si>
  <si>
    <t>673.215.806,00</t>
  </si>
  <si>
    <t>222.407.946,91</t>
  </si>
  <si>
    <t>9.285.305.394,32</t>
  </si>
  <si>
    <t>9.507.713.341,23</t>
  </si>
  <si>
    <t>9.737.558.896,81</t>
  </si>
  <si>
    <t>357.430.922,36</t>
  </si>
  <si>
    <t>9.380.127.974,45</t>
  </si>
  <si>
    <t>136.418.129,43</t>
  </si>
  <si>
    <t>3.049.168.315,27</t>
  </si>
  <si>
    <t>3.185.586.444,70</t>
  </si>
  <si>
    <t>3.226.194.127,71</t>
  </si>
  <si>
    <t>116.368.742,17</t>
  </si>
  <si>
    <t>3.109.825.385,54</t>
  </si>
  <si>
    <t>11.590.102,35</t>
  </si>
  <si>
    <t>155.464.874,57</t>
  </si>
  <si>
    <t>167.054.976,92</t>
  </si>
  <si>
    <t>206.063.997,98</t>
  </si>
  <si>
    <t>-39.423.575,06</t>
  </si>
  <si>
    <t>245.487.573,04</t>
  </si>
  <si>
    <t>44.341.837,01</t>
  </si>
  <si>
    <t>1.805.544.689,93</t>
  </si>
  <si>
    <t>1.849.886.526,94</t>
  </si>
  <si>
    <t>1.939.743.657,03</t>
  </si>
  <si>
    <t>129.028.947,03</t>
  </si>
  <si>
    <t>1.810.714.710,00</t>
  </si>
  <si>
    <t>30.057.878,12</t>
  </si>
  <si>
    <t>4.275.127.514,55</t>
  </si>
  <si>
    <t>4.305.185.392,67</t>
  </si>
  <si>
    <t>4.365.557.114,09</t>
  </si>
  <si>
    <t>151.456.808,22</t>
  </si>
  <si>
    <t>4.214.100.305,87</t>
  </si>
  <si>
    <t>EJERCICIO 2021</t>
  </si>
  <si>
    <t>573.322.806,12</t>
  </si>
  <si>
    <t>12.004.941.386,12</t>
  </si>
  <si>
    <t>12.578.264.192,24</t>
  </si>
  <si>
    <t>13.290.336.058,33</t>
  </si>
  <si>
    <t>1.004.720.493,61</t>
  </si>
  <si>
    <t>12.285.615.564,72</t>
  </si>
  <si>
    <t>8.535.940,00</t>
  </si>
  <si>
    <t>1.170.299.865,81</t>
  </si>
  <si>
    <t>1.178.835.805,81</t>
  </si>
  <si>
    <t>1.195.453.498,15</t>
  </si>
  <si>
    <t>-115.717.993,85</t>
  </si>
  <si>
    <t>1.115.432.566,57</t>
  </si>
  <si>
    <t>1.120.439.557,93</t>
  </si>
  <si>
    <t>-100.483.754,07</t>
  </si>
  <si>
    <t>54.867.299,24</t>
  </si>
  <si>
    <t>63.403.239,24</t>
  </si>
  <si>
    <t>75.013.940,22</t>
  </si>
  <si>
    <t>-15.234.239,78</t>
  </si>
  <si>
    <t>564.786.866,12</t>
  </si>
  <si>
    <t>10.834.641.520,31</t>
  </si>
  <si>
    <t>11.399.428.386,43</t>
  </si>
  <si>
    <t>12.094.882.560,18</t>
  </si>
  <si>
    <t>1.120.438.487,46</t>
  </si>
  <si>
    <t>10.974.444.072,72</t>
  </si>
  <si>
    <t>311.760.598,58</t>
  </si>
  <si>
    <t>1.252.313.644,19</t>
  </si>
  <si>
    <t>1.564.074.242,77</t>
  </si>
  <si>
    <t>2.012.504.568,76</t>
  </si>
  <si>
    <t>417.651.827,00</t>
  </si>
  <si>
    <t>1.594.852.741,76</t>
  </si>
  <si>
    <t>233.989.625,46</t>
  </si>
  <si>
    <t>758.417.613,06</t>
  </si>
  <si>
    <t>992.407.238,52</t>
  </si>
  <si>
    <t>1.297.541.163,70</t>
  </si>
  <si>
    <t>375.901.856,34</t>
  </si>
  <si>
    <t>921.639.307,36</t>
  </si>
  <si>
    <t>77.770.973,12</t>
  </si>
  <si>
    <t>493.896.031,13</t>
  </si>
  <si>
    <t>571.667.004,25</t>
  </si>
  <si>
    <t>714.963.405,06</t>
  </si>
  <si>
    <t>41.749.970,66</t>
  </si>
  <si>
    <t>673.213.434,40</t>
  </si>
  <si>
    <t>253.026.267,54</t>
  </si>
  <si>
    <t>9.582.327.876,12</t>
  </si>
  <si>
    <t>9.835.354.143,66</t>
  </si>
  <si>
    <t>10.082.377.991,42</t>
  </si>
  <si>
    <t>702.786.660,46</t>
  </si>
  <si>
    <t>9.379.591.330,96</t>
  </si>
  <si>
    <t>140.119.323,18</t>
  </si>
  <si>
    <t>3.144.134.975,53</t>
  </si>
  <si>
    <t>3.284.254.298,71</t>
  </si>
  <si>
    <t>3.333.468.520,10</t>
  </si>
  <si>
    <t>223.638.715,10</t>
  </si>
  <si>
    <t>3.109.829.805,00</t>
  </si>
  <si>
    <t>133.871,11</t>
  </si>
  <si>
    <t>154.826.846,28</t>
  </si>
  <si>
    <t>154.960.717,39</t>
  </si>
  <si>
    <t>170.959.693,54</t>
  </si>
  <si>
    <t>-74.533.350,53</t>
  </si>
  <si>
    <t>245.493.044,07</t>
  </si>
  <si>
    <t>112.218.066,58</t>
  </si>
  <si>
    <t>1.797.060.784,85</t>
  </si>
  <si>
    <t>1.909.278.851,43</t>
  </si>
  <si>
    <t>2.048.193.964,21</t>
  </si>
  <si>
    <t>237.990.431,35</t>
  </si>
  <si>
    <t>1.810.203.532,86</t>
  </si>
  <si>
    <t>555.006,67</t>
  </si>
  <si>
    <t>4.486.305.269,46</t>
  </si>
  <si>
    <t>4.486.860.276,13</t>
  </si>
  <si>
    <t>4.529.755.813,57</t>
  </si>
  <si>
    <t>315.690.864,54</t>
  </si>
  <si>
    <t>4.214.064.949,03</t>
  </si>
  <si>
    <t>EJERCICIO 2022</t>
  </si>
  <si>
    <t>792.897.951,87</t>
  </si>
  <si>
    <t>13.048.747.135,15</t>
  </si>
  <si>
    <t>13.841.645.087,02</t>
  </si>
  <si>
    <t>14.677.115.690,25</t>
  </si>
  <si>
    <t>872.549.620,07</t>
  </si>
  <si>
    <t>13.804.566.070,18</t>
  </si>
  <si>
    <t>8.258.500,00</t>
  </si>
  <si>
    <t>1.344.571.241,25</t>
  </si>
  <si>
    <t>1.352.829.741,25</t>
  </si>
  <si>
    <t>1.374.121.466,74</t>
  </si>
  <si>
    <t>34.290.647,74</t>
  </si>
  <si>
    <t>1.339.830.819,00</t>
  </si>
  <si>
    <t>1.303.072.967,57</t>
  </si>
  <si>
    <t>1.303.976.771,74</t>
  </si>
  <si>
    <t>38.441.216,74</t>
  </si>
  <si>
    <t>1.265.535.555,00</t>
  </si>
  <si>
    <t>41.498.273,68</t>
  </si>
  <si>
    <t>49.756.773,68</t>
  </si>
  <si>
    <t>70.144.695,00</t>
  </si>
  <si>
    <t>-4.150.569,00</t>
  </si>
  <si>
    <t>74.295.264,00</t>
  </si>
  <si>
    <t>784.639.451,87</t>
  </si>
  <si>
    <t>11.704.175.893,90</t>
  </si>
  <si>
    <t>12.488.815.345,77</t>
  </si>
  <si>
    <t>13.302.994.223,51</t>
  </si>
  <si>
    <t>838.258.972,33</t>
  </si>
  <si>
    <t>12.464.735.251,18</t>
  </si>
  <si>
    <t>482.400.618,86</t>
  </si>
  <si>
    <t>1.488.845.190,74</t>
  </si>
  <si>
    <t>1.971.245.809,60</t>
  </si>
  <si>
    <t>2.558.765.746,26</t>
  </si>
  <si>
    <t>295.924.540,26</t>
  </si>
  <si>
    <t>2.262.841.206,00</t>
  </si>
  <si>
    <t>377.395.916,26</t>
  </si>
  <si>
    <t>842.084.854,40</t>
  </si>
  <si>
    <t>1.219.480.770,66</t>
  </si>
  <si>
    <t>1.613.118.745,49</t>
  </si>
  <si>
    <t>366.150.581,39</t>
  </si>
  <si>
    <t>1.246.968.164,10</t>
  </si>
  <si>
    <t>105.004.702,60</t>
  </si>
  <si>
    <t>646.760.336,34</t>
  </si>
  <si>
    <t>751.765.038,94</t>
  </si>
  <si>
    <t>945.647.000,77</t>
  </si>
  <si>
    <t>-70.226.041,13</t>
  </si>
  <si>
    <t>1.015.873.041,90</t>
  </si>
  <si>
    <t>302.238.833,01</t>
  </si>
  <si>
    <t>10.215.330.703,16</t>
  </si>
  <si>
    <t>10.517.569.536,17</t>
  </si>
  <si>
    <t>10.744.228.477,25</t>
  </si>
  <si>
    <t>542.334.432,07</t>
  </si>
  <si>
    <t>10.201.894.045,18</t>
  </si>
  <si>
    <t>119.415.003,06</t>
  </si>
  <si>
    <t>3.386.765.069,57</t>
  </si>
  <si>
    <t>3.506.180.072,63</t>
  </si>
  <si>
    <t>3.557.151.748,07</t>
  </si>
  <si>
    <t>243.352.825,80</t>
  </si>
  <si>
    <t>3.313.798.922,27</t>
  </si>
  <si>
    <t>13.466,71</t>
  </si>
  <si>
    <t>223.078.753,37</t>
  </si>
  <si>
    <t>223.092.220,08</t>
  </si>
  <si>
    <t>254.487.533,60</t>
  </si>
  <si>
    <t>1.940.176,46</t>
  </si>
  <si>
    <t>252.547.357,14</t>
  </si>
  <si>
    <t>182.028.078,00</t>
  </si>
  <si>
    <t>1.865.630.658,91</t>
  </si>
  <si>
    <t>2.047.658.736,91</t>
  </si>
  <si>
    <t>2.156.094.637,88</t>
  </si>
  <si>
    <t>214.775.771,76</t>
  </si>
  <si>
    <t>1.941.318.866,12</t>
  </si>
  <si>
    <t>782.285,24</t>
  </si>
  <si>
    <t>4.739.856.221,31</t>
  </si>
  <si>
    <t>4.740.638.506,55</t>
  </si>
  <si>
    <t>4.776.494.557,70</t>
  </si>
  <si>
    <t>82.265.658,05</t>
  </si>
  <si>
    <t>4.694.228.899,65</t>
  </si>
  <si>
    <t>EJERCICIO 2023</t>
  </si>
  <si>
    <t>7 TRANSFERENCIAS CAPITAL</t>
  </si>
  <si>
    <t>6 ENAJENACIÓN DE INVERSIONES REALES</t>
  </si>
  <si>
    <t>5 INGRESOS PATRIMONIALES</t>
  </si>
  <si>
    <t>3 TASAS, PRECIOS PÚBLICOS Y OTROS INGRESOS</t>
  </si>
  <si>
    <t>2 IMPUESTOS INDIRECTOS</t>
  </si>
  <si>
    <t>)</t>
  </si>
  <si>
    <t>1 IMPUESTOS DIRECTOS</t>
  </si>
  <si>
    <t>DERECHOS PENDIENTES DE COBRO</t>
  </si>
  <si>
    <t>INGRESOS REALIZADOS</t>
  </si>
  <si>
    <t>DERECHOS LIQUIDADOS</t>
  </si>
  <si>
    <t>PRESUPUESTO FINAL</t>
  </si>
  <si>
    <t>Liquidación del Presupuesto de Ingresos por Capítulos (cifras en euros)</t>
  </si>
  <si>
    <t>Anexos</t>
  </si>
  <si>
    <t>Anexo I</t>
  </si>
  <si>
    <t>Magnitudes e indicadores presupuestarios</t>
  </si>
  <si>
    <t>Anexo II</t>
  </si>
  <si>
    <t>Estados de Liquidación del presupuesto consolidado. Gastos por capítulos</t>
  </si>
  <si>
    <t>Anexo III</t>
  </si>
  <si>
    <t>Estado de liquidación del presupuesto consolidado. Ingresos por capítulos</t>
  </si>
  <si>
    <t>Anexo IV</t>
  </si>
  <si>
    <t>Magnitudes e indicadores financieros del balance de situación, de la cuenta del resultado económico-patrimonial y del estado de flujos de efectivo en euros</t>
  </si>
  <si>
    <t>Anexo V</t>
  </si>
  <si>
    <t>Anexo VI</t>
  </si>
  <si>
    <t>Cuenta del resultado económico-patrimonial consolidada</t>
  </si>
  <si>
    <t>Anexo VII</t>
  </si>
  <si>
    <t>Estado de flujos de efectivo consolidado</t>
  </si>
  <si>
    <t>LIQUIDEZ</t>
  </si>
  <si>
    <t>SOLVENCIA</t>
  </si>
  <si>
    <t>ESTADO DE FLUJOS DE EFECTIVO</t>
  </si>
  <si>
    <t>Incremento/disminución neta del efectivo y activos equivalentes al efectivo y valores inicial y final del ejercicio</t>
  </si>
  <si>
    <t>Anexo VIII</t>
  </si>
  <si>
    <t>Principales indicadores relacionados con las áreas y políticas de gasto</t>
  </si>
  <si>
    <t>Anexo IX</t>
  </si>
  <si>
    <t>Principales indicadores relacionados con los programas y subprogramas presupuestarios</t>
  </si>
  <si>
    <t>Anexo X</t>
  </si>
  <si>
    <t>Estados de Liquidación del presupuesto consolidado. Gastos por áreas, políticas, programas y subprogramas de gasto</t>
  </si>
  <si>
    <t>Anexo XI</t>
  </si>
  <si>
    <t>Obligaciones reconocidas netas por política de gasto en 2023 por habitante y provincia</t>
  </si>
  <si>
    <t>Anexo XII</t>
  </si>
  <si>
    <t>Obligaciones reconocidas netas por política de gasto en 2023 reparto provincial. (M€)</t>
  </si>
  <si>
    <t>Consulta por subprograma</t>
  </si>
  <si>
    <t>2020</t>
  </si>
  <si>
    <t>2021</t>
  </si>
  <si>
    <t>2022</t>
  </si>
  <si>
    <t>2023</t>
  </si>
  <si>
    <t>FONDO DE ROTACIÓN</t>
  </si>
  <si>
    <t xml:space="preserve">LIQUIDEZ INMEDIATA </t>
  </si>
  <si>
    <t>LIQUIDEZ A CORTO PLAZO</t>
  </si>
  <si>
    <t>LIQUIDEZ GENERAL</t>
  </si>
  <si>
    <t>PLAZO MEDIO DE COBRO</t>
  </si>
  <si>
    <t>PLAZO MEDIO DE PAGO CORREGIDO</t>
  </si>
  <si>
    <t>ENDEUDAMIENTO GENERAL</t>
  </si>
  <si>
    <t>ENDEUDAMIENTO FINANCIERO</t>
  </si>
  <si>
    <t>RELACIÓN DE ENDEUDAMIENTO</t>
  </si>
  <si>
    <t>ENDEUDAMIENTO POR HABITANTE</t>
  </si>
  <si>
    <t>INMOVILIZACIÓN</t>
  </si>
  <si>
    <t>FIRMEZA</t>
  </si>
  <si>
    <t>ACUMULACIÓN</t>
  </si>
  <si>
    <t>RESULTADO ECONÓMICO-PATRIMONIAL</t>
  </si>
  <si>
    <t>AHORRO O DESAHORRO</t>
  </si>
  <si>
    <t>IGOR</t>
  </si>
  <si>
    <t>GGOR</t>
  </si>
  <si>
    <t>COBERTURA DE LOS GASTOS ORDINARIOS</t>
  </si>
  <si>
    <t>COBERTURA TOTAL</t>
  </si>
  <si>
    <t>INGRESOS TRIBUTARIOS S/IGOR</t>
  </si>
  <si>
    <t>TRANSFERENCIAS Y SUBVENCIONES  S/IGOR</t>
  </si>
  <si>
    <t>VENTAS NETAS Y PRESTACIÓN DE SERVICIOS S/IGOR</t>
  </si>
  <si>
    <t>RESTO DE IGOR S/IGOR</t>
  </si>
  <si>
    <t>GASTOS DE PERSONAL S/GGOR</t>
  </si>
  <si>
    <t>TRANSFERENCIAS Y SUBVENCIONES S/GGOR</t>
  </si>
  <si>
    <t>APROVISIONAMIENTOS S/GGOR</t>
  </si>
  <si>
    <t>RESTO GGOR S/GGOR</t>
  </si>
  <si>
    <t>CASH FLOW</t>
  </si>
  <si>
    <t>ACTIVO</t>
  </si>
  <si>
    <t>A) Activo no corriente</t>
  </si>
  <si>
    <t>6.706.567.139,73</t>
  </si>
  <si>
    <t>6.869.281.384,94</t>
  </si>
  <si>
    <t>7.450.706.977,57</t>
  </si>
  <si>
    <t>7.760.741.110,22</t>
  </si>
  <si>
    <t>I. Inmovilizado Intangible</t>
  </si>
  <si>
    <t>162.313.497,69</t>
  </si>
  <si>
    <t>186.590.014,52</t>
  </si>
  <si>
    <t>196.903.047,86</t>
  </si>
  <si>
    <t>209.811.460,82</t>
  </si>
  <si>
    <t>II. Inmovilizado material</t>
  </si>
  <si>
    <t>5.837.176.558,55</t>
  </si>
  <si>
    <t>5.971.716.560,08</t>
  </si>
  <si>
    <t>6.561.575.001,26</t>
  </si>
  <si>
    <t>6.879.426.911,29</t>
  </si>
  <si>
    <t>III. Inversiones Inmobiliarias</t>
  </si>
  <si>
    <t>192.653.497,34</t>
  </si>
  <si>
    <t>206.361.838,86</t>
  </si>
  <si>
    <t>205.805.485,25</t>
  </si>
  <si>
    <t>218.049.162,48</t>
  </si>
  <si>
    <t>IV. Inversiones financieras a LP en GMA</t>
  </si>
  <si>
    <t>229.200.765,35</t>
  </si>
  <si>
    <t>243.530.055,20</t>
  </si>
  <si>
    <t>249.149.611,09</t>
  </si>
  <si>
    <t>238.848.971,37</t>
  </si>
  <si>
    <t>V. Inversiones financieras a largo plazo</t>
  </si>
  <si>
    <t>283.762.468,36</t>
  </si>
  <si>
    <t>259.530.591,28</t>
  </si>
  <si>
    <t>235.836.626,11</t>
  </si>
  <si>
    <t>213.091.034,26</t>
  </si>
  <si>
    <t>VI. Activos por impuesto diferido</t>
  </si>
  <si>
    <t>1.460.352,44</t>
  </si>
  <si>
    <t>1.552.325,00</t>
  </si>
  <si>
    <t>1.437.206,00</t>
  </si>
  <si>
    <t>1.513.570,00</t>
  </si>
  <si>
    <t>B) Activo corriente</t>
  </si>
  <si>
    <t>2.360.418.867,81</t>
  </si>
  <si>
    <t>3.420.825.835,05</t>
  </si>
  <si>
    <t>2.862.712.833,81</t>
  </si>
  <si>
    <t>3.001.760.395,48</t>
  </si>
  <si>
    <t>I. Activos en estado de venta</t>
  </si>
  <si>
    <t>II. Existencias</t>
  </si>
  <si>
    <t>724.223.335,21</t>
  </si>
  <si>
    <t>741.112.993,60</t>
  </si>
  <si>
    <t>756.275.096,92</t>
  </si>
  <si>
    <t>834.447.226,58</t>
  </si>
  <si>
    <t>III. Deudores y otras cuentas a cobrar</t>
  </si>
  <si>
    <t>944.006.310,51</t>
  </si>
  <si>
    <t>1.091.157.035,76</t>
  </si>
  <si>
    <t>798.809.619,58</t>
  </si>
  <si>
    <t>872.741.312,90</t>
  </si>
  <si>
    <t>IV. Inversiones financieras corto plazo GMA</t>
  </si>
  <si>
    <t>1.858.393,32</t>
  </si>
  <si>
    <t>1.809.178,92</t>
  </si>
  <si>
    <t>2.323.938,44</t>
  </si>
  <si>
    <t>3.301.033,37</t>
  </si>
  <si>
    <t>V. Inversiones financieras a corto plazo</t>
  </si>
  <si>
    <t>34.541.284,36</t>
  </si>
  <si>
    <t>35.145.417,40</t>
  </si>
  <si>
    <t>33.289.826,01</t>
  </si>
  <si>
    <t>37.280.732,01</t>
  </si>
  <si>
    <t>VI. Ajustes por periodificación</t>
  </si>
  <si>
    <t>234.114,95</t>
  </si>
  <si>
    <t>317.521,97</t>
  </si>
  <si>
    <t>263.970,91</t>
  </si>
  <si>
    <t>246.130,92</t>
  </si>
  <si>
    <t>VII. Efectivo y otros activos líquidos</t>
  </si>
  <si>
    <t>655.555.429,46</t>
  </si>
  <si>
    <t>1.551.283.687,40</t>
  </si>
  <si>
    <t>1.271.750.381,95</t>
  </si>
  <si>
    <t>1.253.743.959,70</t>
  </si>
  <si>
    <t>TOTAL ACTIVO</t>
  </si>
  <si>
    <t>9.066.986.007,54</t>
  </si>
  <si>
    <t>10.290.107.219,99</t>
  </si>
  <si>
    <t>10.313.419.811,38</t>
  </si>
  <si>
    <t>10.762.501.505,70</t>
  </si>
  <si>
    <t>PATRIMONIO NETO Y PASIVO</t>
  </si>
  <si>
    <t>A) Patrimonio neto</t>
  </si>
  <si>
    <t>-5.860.753.531,83</t>
  </si>
  <si>
    <t>-5.980.673.939,74</t>
  </si>
  <si>
    <t>-6.099.745.698,97</t>
  </si>
  <si>
    <t>-6.225.122.518,73</t>
  </si>
  <si>
    <t>I. Patrimonio aportado</t>
  </si>
  <si>
    <t>2.097.753.724,72</t>
  </si>
  <si>
    <t>II. Patrimonio generado</t>
  </si>
  <si>
    <t>-7.962.964.971,94</t>
  </si>
  <si>
    <t>-8.089.541.503,96</t>
  </si>
  <si>
    <t>-8.214.995.834,07</t>
  </si>
  <si>
    <t>-8.355.827.008,36</t>
  </si>
  <si>
    <t>III. Ajustes por cambios de valor</t>
  </si>
  <si>
    <t/>
  </si>
  <si>
    <t>IV. Otros incrementos patrimoniales</t>
  </si>
  <si>
    <t>4.455.698,81</t>
  </si>
  <si>
    <t>5.626.353,31</t>
  </si>
  <si>
    <t>10.349.715,01</t>
  </si>
  <si>
    <t>19.030.902,79</t>
  </si>
  <si>
    <t>V. Socios externos</t>
  </si>
  <si>
    <t>7.146.695,36</t>
  </si>
  <si>
    <t>13.919.862,12</t>
  </si>
  <si>
    <t>B) Pasivo no corriente</t>
  </si>
  <si>
    <t>12.208.433.893,47</t>
  </si>
  <si>
    <t>12.589.503.888,30</t>
  </si>
  <si>
    <t>12.468.299.565,78</t>
  </si>
  <si>
    <t>12.778.319.795,06</t>
  </si>
  <si>
    <t>I. Provisiones a largo plazo</t>
  </si>
  <si>
    <t>16.009.853,42</t>
  </si>
  <si>
    <t>13.988.843,60</t>
  </si>
  <si>
    <t>6.270.557,73</t>
  </si>
  <si>
    <t>6.470.158,64</t>
  </si>
  <si>
    <t>II. Deudas a largo plazo</t>
  </si>
  <si>
    <t>12.147.925.713,05</t>
  </si>
  <si>
    <t>12.531.503.087,21</t>
  </si>
  <si>
    <t>12.417.496.134,29</t>
  </si>
  <si>
    <t>12.723.369.344,43</t>
  </si>
  <si>
    <t>III. Deudas con entidades del GMA largo plazo</t>
  </si>
  <si>
    <t>0,71</t>
  </si>
  <si>
    <t>IV. Pasivos por impuesto diferido</t>
  </si>
  <si>
    <t>44.498.327,00</t>
  </si>
  <si>
    <t>44.011.957,49</t>
  </si>
  <si>
    <t>44.532.873,76</t>
  </si>
  <si>
    <t>48.480.291,28</t>
  </si>
  <si>
    <t>C) Pasivo corriente</t>
  </si>
  <si>
    <t>2.719.305.645,86</t>
  </si>
  <si>
    <t>3.681.277.271,43</t>
  </si>
  <si>
    <t>3.944.865.944,57</t>
  </si>
  <si>
    <t>4.209.304.229,37</t>
  </si>
  <si>
    <t>I. Provisiones a corto plazo</t>
  </si>
  <si>
    <t>572.235,39</t>
  </si>
  <si>
    <t>593.068,00</t>
  </si>
  <si>
    <t>822.673,02</t>
  </si>
  <si>
    <t>874.672,82</t>
  </si>
  <si>
    <t>II. Deudas a corto plazo</t>
  </si>
  <si>
    <t>1.530.909.118,94</t>
  </si>
  <si>
    <t>1.366.905.193,39</t>
  </si>
  <si>
    <t>1.526.941.983,13</t>
  </si>
  <si>
    <t>1.733.852.875,57</t>
  </si>
  <si>
    <t>III. Deudas con entidades del GMA</t>
  </si>
  <si>
    <t>5.518.461,76</t>
  </si>
  <si>
    <t>203.975,15</t>
  </si>
  <si>
    <t>IV. Acreedores y otras cuentas a pagar</t>
  </si>
  <si>
    <t>1.182.106.595,77</t>
  </si>
  <si>
    <t>2.312.621.844,27</t>
  </si>
  <si>
    <t>2.416.680.907,19</t>
  </si>
  <si>
    <t>2.473.802.008,31</t>
  </si>
  <si>
    <t>V. Ajustes por periodificación</t>
  </si>
  <si>
    <t>199.234,00</t>
  </si>
  <si>
    <t>1.157.165,77</t>
  </si>
  <si>
    <t>420.381,23</t>
  </si>
  <si>
    <t>570.697,52</t>
  </si>
  <si>
    <t>TOTAL PATRIMONIO NETO Y PASIVO</t>
  </si>
  <si>
    <t>9.066.986.007,50</t>
  </si>
  <si>
    <t>Tomo I Cuenta General de la Comunidad Autónoma de Castilla y León 2020-2023</t>
  </si>
  <si>
    <t>HABER</t>
  </si>
  <si>
    <t>CUENTA DEL RESULTADO ECONOMICO PATRIMONIAL CONSOLIDADA</t>
  </si>
  <si>
    <t>1. Ingresos tributarios y cotizaciones social</t>
  </si>
  <si>
    <t>5.969.280.493,15</t>
  </si>
  <si>
    <t>5.960.223.248,19</t>
  </si>
  <si>
    <t>6.156.121.993,33</t>
  </si>
  <si>
    <t>6.863.422.239,48</t>
  </si>
  <si>
    <t>2. Transferencias y subvenciones recibidas</t>
  </si>
  <si>
    <t>4.315.039.111,45</t>
  </si>
  <si>
    <t>4.589.244.494,31</t>
  </si>
  <si>
    <t>4.296.167.587,22</t>
  </si>
  <si>
    <t>4.835.332.187,21</t>
  </si>
  <si>
    <t>3. Ventas netas y prestaciones de servicios</t>
  </si>
  <si>
    <t>157.186.330,54</t>
  </si>
  <si>
    <t>182.983.232,76</t>
  </si>
  <si>
    <t>194.131.374,24</t>
  </si>
  <si>
    <t>247.915.582,52</t>
  </si>
  <si>
    <t>4. Variación de existencias de productos terminados y en curso de fabricación y</t>
  </si>
  <si>
    <t>61.426.107,43</t>
  </si>
  <si>
    <t>25.032.231,02</t>
  </si>
  <si>
    <t>30.846.706,89</t>
  </si>
  <si>
    <t>57.006.908,51</t>
  </si>
  <si>
    <t>5. Trabajos realizados por el grupo para su inmovilizado</t>
  </si>
  <si>
    <t>1.500.017,34</t>
  </si>
  <si>
    <t>10.718.529,95</t>
  </si>
  <si>
    <t>9.119.140,03</t>
  </si>
  <si>
    <t>919.482,63</t>
  </si>
  <si>
    <t>6. Otros ingresos de gestión ordinaria</t>
  </si>
  <si>
    <t>48.788.194,82</t>
  </si>
  <si>
    <t>38.010.095,58</t>
  </si>
  <si>
    <t>61.640.018,81</t>
  </si>
  <si>
    <t>64.381.887,39</t>
  </si>
  <si>
    <t>7. Excesos de provisiones</t>
  </si>
  <si>
    <t>190.647,58</t>
  </si>
  <si>
    <t>212.206,84</t>
  </si>
  <si>
    <t>7.890.192,54</t>
  </si>
  <si>
    <t>16.795,48</t>
  </si>
  <si>
    <t>A) TOTAL INGRESOS DE GESTIÓN ORDINARIA (1+2+3+4+5+6+7)</t>
  </si>
  <si>
    <t>10.556.821.157,58</t>
  </si>
  <si>
    <t>10.806.424.038,65</t>
  </si>
  <si>
    <t>10.755.917.013,06</t>
  </si>
  <si>
    <t>12.068.995.083,22</t>
  </si>
  <si>
    <t>8. Gastos de personal</t>
  </si>
  <si>
    <t>-4.258.467.751,62</t>
  </si>
  <si>
    <t>-4.314.746.531,69</t>
  </si>
  <si>
    <t>-4.505.195.057,39</t>
  </si>
  <si>
    <t>-4.762.819.044,74</t>
  </si>
  <si>
    <t>9. Transferencias y subvenciones concedidas</t>
  </si>
  <si>
    <t>-3.782.599.788,32</t>
  </si>
  <si>
    <t>-4.202.896.350,38</t>
  </si>
  <si>
    <t>-4.224.204.172,82</t>
  </si>
  <si>
    <t>-4.639.599.075,40</t>
  </si>
  <si>
    <t>10. Aprovisionamientos</t>
  </si>
  <si>
    <t>-1.383.418.740,23</t>
  </si>
  <si>
    <t>-1.164.510.157,71</t>
  </si>
  <si>
    <t>-1.216.338.055,22</t>
  </si>
  <si>
    <t>-1.365.927.844,16</t>
  </si>
  <si>
    <t>11. Otros gastos de gestión ordinaria</t>
  </si>
  <si>
    <t>-549.758.297,98</t>
  </si>
  <si>
    <t>-838.956.504,25</t>
  </si>
  <si>
    <t>-911.691.471,25</t>
  </si>
  <si>
    <t>-989.341.374,59</t>
  </si>
  <si>
    <t>12. Amortización del inmovilizado</t>
  </si>
  <si>
    <t>-249.655.193,40</t>
  </si>
  <si>
    <t>-270.838.855,92</t>
  </si>
  <si>
    <t>-284.525.891,20</t>
  </si>
  <si>
    <t>-356.719.021,32</t>
  </si>
  <si>
    <t>B) TOTAL DE GASTOS DE GESTIÓN ORDINARIA (8+9+10+11+12)</t>
  </si>
  <si>
    <t>-10.223.899.771,55</t>
  </si>
  <si>
    <t>-10.791.948.399,95</t>
  </si>
  <si>
    <t>-11.141.954.647,88</t>
  </si>
  <si>
    <t>-12.114.406.360,21</t>
  </si>
  <si>
    <t>I. Resultado( Ahorro o desahorro) de gestión ordinaria (A+B)</t>
  </si>
  <si>
    <t>332.921.386,03</t>
  </si>
  <si>
    <t>14.475.638,70</t>
  </si>
  <si>
    <t>-386.037.634,82</t>
  </si>
  <si>
    <t>-45.411.276,99</t>
  </si>
  <si>
    <t>13. Deterioro de valor y resultados por enajenación del inmovilizado no financiero y</t>
  </si>
  <si>
    <t>-11.618.005,34</t>
  </si>
  <si>
    <t>-25.967.277,48</t>
  </si>
  <si>
    <t>-4.591.889,38</t>
  </si>
  <si>
    <t>-3.403.347,20</t>
  </si>
  <si>
    <t>14. Otras partidas no ordinarias</t>
  </si>
  <si>
    <t>15.267.795,64</t>
  </si>
  <si>
    <t>28.372.268,89</t>
  </si>
  <si>
    <t>75.760.325,44</t>
  </si>
  <si>
    <t>76.369.332,65</t>
  </si>
  <si>
    <t>15. Resultado pérdida control participaciones consolidadas</t>
  </si>
  <si>
    <t>16. Diferencia negativa de consolidación de entidades consolidadas</t>
  </si>
  <si>
    <t>II. Resultado operaciones no financieras (I +13+14+15+16)</t>
  </si>
  <si>
    <t>336.571.176,33</t>
  </si>
  <si>
    <t>16.880.630,11</t>
  </si>
  <si>
    <t>-314.869.198,76</t>
  </si>
  <si>
    <t>27.554.708,46</t>
  </si>
  <si>
    <t>17. Ingresos financieros</t>
  </si>
  <si>
    <t>34.579.619,85</t>
  </si>
  <si>
    <t>39.622.087,06</t>
  </si>
  <si>
    <t>43.989.583,89</t>
  </si>
  <si>
    <t>111.464.657,81</t>
  </si>
  <si>
    <t>18. Gastos financieros</t>
  </si>
  <si>
    <t>-186.885.782,04</t>
  </si>
  <si>
    <t>-165.432.838,63</t>
  </si>
  <si>
    <t>-154.751.002,79</t>
  </si>
  <si>
    <t>-239.763.838,10</t>
  </si>
  <si>
    <t>19. Gastos financieros imputados al activo</t>
  </si>
  <si>
    <t>20. Variación valor razonable activos y pasivos financieros</t>
  </si>
  <si>
    <t>21. Diferencias de cambio</t>
  </si>
  <si>
    <t>-201,32</t>
  </si>
  <si>
    <t>71,82</t>
  </si>
  <si>
    <t>-28,38</t>
  </si>
  <si>
    <t>275,37</t>
  </si>
  <si>
    <t>22. Deterioro de valor, bajas y enajenaciones de activos y pasivos financieros</t>
  </si>
  <si>
    <t>-18.080.888,12</t>
  </si>
  <si>
    <t>7.911.945,22</t>
  </si>
  <si>
    <t>-14.444.672,20</t>
  </si>
  <si>
    <t>-11.764.120,37</t>
  </si>
  <si>
    <t>III. Resultado operaciones financieras(17+18+19+20+21+22)</t>
  </si>
  <si>
    <t>-170.387.251,63</t>
  </si>
  <si>
    <t>-117.898.734,53</t>
  </si>
  <si>
    <t>-125.206.119,48</t>
  </si>
  <si>
    <t>-140.063.025,29</t>
  </si>
  <si>
    <t>23. Participación en beneficios (pérdidas) de entidades puestas en equivalencia</t>
  </si>
  <si>
    <t>-429.058,14</t>
  </si>
  <si>
    <t>24. Deterioro y resultado por pérdida de influencia significativa de participaciones</t>
  </si>
  <si>
    <t>25. Diferencia negativa de consolidación de entidades puestas en equivalencia</t>
  </si>
  <si>
    <t>1.184.588,51</t>
  </si>
  <si>
    <t>IV. Resultado del ejercicio procedente de operaciones interrumpidas neto de</t>
  </si>
  <si>
    <t>1.483,44</t>
  </si>
  <si>
    <t>-5.569,17</t>
  </si>
  <si>
    <t>-5.680,05</t>
  </si>
  <si>
    <t>-3.411,80</t>
  </si>
  <si>
    <t>V. Resultado (Ahorro o desahorro) consolidado del ejercicio (II + III+23+24+25+IV)</t>
  </si>
  <si>
    <t>163.530.683,23</t>
  </si>
  <si>
    <t>-101.023.673,59</t>
  </si>
  <si>
    <t>-440.080.998,29</t>
  </si>
  <si>
    <t>-112.511.728,63</t>
  </si>
  <si>
    <t>Resultado atribuido a la entidad dominante</t>
  </si>
  <si>
    <t>163.564.772,70</t>
  </si>
  <si>
    <t>-96.919.886,56</t>
  </si>
  <si>
    <t>-438.809.576,67</t>
  </si>
  <si>
    <t>-110.942.858,26</t>
  </si>
  <si>
    <t>Resultado atribuido a Socios Externos</t>
  </si>
  <si>
    <t>-34.089,46</t>
  </si>
  <si>
    <t>-4.103.787,03</t>
  </si>
  <si>
    <t>-1.271.421,62</t>
  </si>
  <si>
    <t>-1.568.870,37</t>
  </si>
  <si>
    <t>ESTADO DE FLUJOS DE EFECTIVO CONSOLIDADO</t>
  </si>
  <si>
    <t>I. FLUJOS DE EFECTIVO DE LAS ACTIVIDADES DE GESTIÓN</t>
  </si>
  <si>
    <t>A) Cobros</t>
  </si>
  <si>
    <t>1. Ingresos tributarios y cotizaciones sociales</t>
  </si>
  <si>
    <t>4. Gestión de recursos recaudados por cuenta de otros entes</t>
  </si>
  <si>
    <t>5. Intereses y dividendos cobrados</t>
  </si>
  <si>
    <t>6. Otros Cobros</t>
  </si>
  <si>
    <t>B) Pagos</t>
  </si>
  <si>
    <t>7. Gastos de personal</t>
  </si>
  <si>
    <t>8. Transferencias y subvenciones concedidas</t>
  </si>
  <si>
    <t>9. Aprovisionamientos</t>
  </si>
  <si>
    <t>10. Otros gastos de gestión</t>
  </si>
  <si>
    <t>11. Gestión de recursos recaudados por cuenta de otros entes</t>
  </si>
  <si>
    <t>12. Intereses pagados</t>
  </si>
  <si>
    <t>13. Otros pagos</t>
  </si>
  <si>
    <t>Flujos netos de efectivo por actividades de gestión (+A-B)</t>
  </si>
  <si>
    <t>II. FLUJOS DE EFECTIVO DE LAS ACTIVIDADES DE INVERSIÓN</t>
  </si>
  <si>
    <t>C) Cobros</t>
  </si>
  <si>
    <t>1. Venta de inversiones reales</t>
  </si>
  <si>
    <t>2. Venta de activos financieros</t>
  </si>
  <si>
    <t>3. Otros cobros de las actividades de inversión</t>
  </si>
  <si>
    <t>D) Pagos</t>
  </si>
  <si>
    <t>4. Compra de inversiones reales</t>
  </si>
  <si>
    <t>5. Compra de activos financieros</t>
  </si>
  <si>
    <t>6. Otros pagos de las actividades de inversión</t>
  </si>
  <si>
    <t>Flujos netos de efectivo por actividades de inversión (+C-D)</t>
  </si>
  <si>
    <t>III. FLUJOS DE EFECTIVO DE LAS ACTIVIDADES DE FINANCIACIÓN</t>
  </si>
  <si>
    <t>E) Cobros a la entidad o entidades propietarias</t>
  </si>
  <si>
    <t>1. Venta de participaciones de socios externos</t>
  </si>
  <si>
    <t>2. Otros cobros a la entidad o entidades propietarias</t>
  </si>
  <si>
    <t>F) Pagos a la entidad o entidades propietarias</t>
  </si>
  <si>
    <t>3. Adquisición de participaciones de socios externos</t>
  </si>
  <si>
    <t>4. Otros pagos a la entidad o entidades propietarias</t>
  </si>
  <si>
    <t>G) Cobros por emisión de pasivos financieros</t>
  </si>
  <si>
    <t>5. Obligaciones y otros valores negociables</t>
  </si>
  <si>
    <t>6. Préstamos recibidos</t>
  </si>
  <si>
    <t>7. Otras deudas</t>
  </si>
  <si>
    <t>H) Pagos por reembolso de pasivos financieros</t>
  </si>
  <si>
    <t>8. Obligaciones y otros valores negociables</t>
  </si>
  <si>
    <t>9. Préstamos recibidos</t>
  </si>
  <si>
    <t>10. Otras deudas</t>
  </si>
  <si>
    <t>Flujos netos de efectivo por actividades de financiación (+E-F+G-H)</t>
  </si>
  <si>
    <t>IV. FLUJOS DE EFECTIVO PENDIENTES DE CLASIFICACIÓN</t>
  </si>
  <si>
    <t>I) Cobros pendientes de aplicación</t>
  </si>
  <si>
    <t>J) Pagos pendientes de aplicación</t>
  </si>
  <si>
    <t>Flujos netos de efectivo pendientes de clasificación (+I-J)</t>
  </si>
  <si>
    <t>V. EFECTO DE LAS VARIACIONES DE LOS TIPOS DE CAMBIO</t>
  </si>
  <si>
    <t>VI.INCREMENTO/DISMINUCIÓN NETA DEL EFECTIVO Y ACTIVOS
EQUIVALENTES AL EFECTIVO (I+II+III+IV+V)</t>
  </si>
  <si>
    <t>Efect. y activos líqui. equivalentes inicio ejercicio</t>
  </si>
  <si>
    <t>Efect. y activos líqui. equivalentes final ejercicio</t>
  </si>
  <si>
    <t>Evolución de subprogramas de gasto incluidos en el programa de asistencia sanitaria entre 2020 y 2023</t>
  </si>
  <si>
    <t>Evolución de subprogramas de gasto incluidos en el programa de enseñanza escolar entre 2020 y 2023</t>
  </si>
  <si>
    <t>Evolución de subprogramas de gasto más relevantes incluidos en el programa de acción social entre 2020 y 2023</t>
  </si>
  <si>
    <t>Educación secundaria, F.P., educación especial, enseñanzas artísticas e idiomas. Reparto del gasto por provincia en 2023. M€</t>
  </si>
  <si>
    <t>Evolución de las obligaciones pendientes de pago de las políticas de gasto más relevantes entre 2020 y 2023</t>
  </si>
  <si>
    <t>Anexo VIII. Principales indicadores relacionados con las áreas y políticas de gasto</t>
  </si>
  <si>
    <r>
      <t>Anexo IX.</t>
    </r>
    <r>
      <rPr>
        <b/>
        <sz val="7"/>
        <color theme="1"/>
        <rFont val="Times New Roman"/>
        <family val="1"/>
      </rPr>
      <t xml:space="preserve">  </t>
    </r>
    <r>
      <rPr>
        <b/>
        <sz val="12"/>
        <color theme="1"/>
        <rFont val="Times New Roman"/>
        <family val="1"/>
      </rPr>
      <t>Principales indicadores relacionados con los programas y subprogramas presupuestarios</t>
    </r>
  </si>
  <si>
    <t>Gasto público por habitante. €.</t>
  </si>
  <si>
    <t>ASESORAMIENTO COMUNIDAD EN MATERIA</t>
  </si>
  <si>
    <t>SOCIOECONÓMICA</t>
  </si>
  <si>
    <t>Anexo X. Estados de Liquidación del presupuesto consolidado. Gastos por áreas, políticas, programas y subprogramas de gasto</t>
  </si>
  <si>
    <t>PRESUPUESTO INICIAL (1)</t>
  </si>
  <si>
    <t>MODIFICACIONES (2)-(1)</t>
  </si>
  <si>
    <t>PRESUPUESTO DEFINITIVO (2)</t>
  </si>
  <si>
    <t>OBLIGACIONES RECONOCIDAS (4)</t>
  </si>
  <si>
    <t>PAGOS REALIZADOS (5)</t>
  </si>
  <si>
    <t>OBLIGACIONES PENDIENTES DE PAGO (4)-(5)</t>
  </si>
  <si>
    <t>DIR. Y SERV. GEN. DE INDUSTRIA, COMERCIO Y EMPLEO</t>
  </si>
  <si>
    <t>DIR. Y SERV. GEN. DE CULTURA, TURISMO Y DEPORTE</t>
  </si>
  <si>
    <t>PROMOCIÓN, FOMENTO Y APOYO AL PATRIMONIO CULTURAL</t>
  </si>
  <si>
    <t>ELECCIONES MUNICIPALES, AUTONÓMICAS Y NACIONALES</t>
  </si>
  <si>
    <t>PRESUPUESTAC. Y SEGUIMIENTO DE FONDOS EUROPEOS</t>
  </si>
  <si>
    <t>Anexo XI. Obligaciones reconocidas netas por política de gasto en 2023 por habitante y provincia (€/hab)</t>
  </si>
  <si>
    <t>Política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</si>
  <si>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</si>
  <si>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</si>
  <si>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</si>
  <si>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</si>
  <si>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</si>
  <si>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</si>
  <si>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</si>
  <si>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</si>
  <si>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</si>
  <si>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Sin territ.</t>
  </si>
  <si>
    <t>Promedio</t>
  </si>
  <si>
    <t xml:space="preserve"> Deuda Pública </t>
  </si>
  <si>
    <t>-</t>
  </si>
  <si>
    <t xml:space="preserve"> Justicia </t>
  </si>
  <si>
    <t xml:space="preserve"> Seguridad ciudadana </t>
  </si>
  <si>
    <t xml:space="preserve"> Pensiones y otras prestaciones económicas </t>
  </si>
  <si>
    <t xml:space="preserve"> Servicios sociales y promoción social </t>
  </si>
  <si>
    <t xml:space="preserve"> Fomento del empleo </t>
  </si>
  <si>
    <t xml:space="preserve"> Vivienda y urbanismo </t>
  </si>
  <si>
    <t xml:space="preserve"> Sanidad </t>
  </si>
  <si>
    <t xml:space="preserve"> Educación </t>
  </si>
  <si>
    <t xml:space="preserve"> Cultura </t>
  </si>
  <si>
    <t xml:space="preserve"> Agricultura, ganadería y pesca </t>
  </si>
  <si>
    <t xml:space="preserve"> Industria y energía </t>
  </si>
  <si>
    <t xml:space="preserve"> Comercio y turismo </t>
  </si>
  <si>
    <t xml:space="preserve"> Infraestructuras </t>
  </si>
  <si>
    <t xml:space="preserve"> Investigación, desarrollo e innovación </t>
  </si>
  <si>
    <t xml:space="preserve"> Otras actuaciones de carácter económico </t>
  </si>
  <si>
    <t xml:space="preserve"> Alta dirección de la Comunidad </t>
  </si>
  <si>
    <t xml:space="preserve"> Administración General </t>
  </si>
  <si>
    <t xml:space="preserve"> Administración financiera y tributaria </t>
  </si>
  <si>
    <t xml:space="preserve"> Transferencias a las Administraciones Públicas </t>
  </si>
  <si>
    <t xml:space="preserve"> Total general </t>
  </si>
  <si>
    <t>Anexo XII. Obligaciones reconocidas netas por política de gasto en 2023 reparto provincial. (M€)</t>
  </si>
  <si>
    <t>% territorializado</t>
  </si>
  <si>
    <t>Deuda Pública</t>
  </si>
  <si>
    <t>Justicia</t>
  </si>
  <si>
    <t>Seguridad ciudadana</t>
  </si>
  <si>
    <t>Pensiones y otras prestaciones económicas</t>
  </si>
  <si>
    <t>Servicios sociales y promoción social</t>
  </si>
  <si>
    <t>Fomento del empleo</t>
  </si>
  <si>
    <t>Vivienda y urbanismo</t>
  </si>
  <si>
    <t>Sanidad</t>
  </si>
  <si>
    <t>Educación</t>
  </si>
  <si>
    <t>Cultura</t>
  </si>
  <si>
    <t>Agricultura, ganadería y pesca</t>
  </si>
  <si>
    <t>Industria y energía</t>
  </si>
  <si>
    <t>Comercio y turismo</t>
  </si>
  <si>
    <t>Infraestructuras</t>
  </si>
  <si>
    <t>Investigación, desarrollo e innovación</t>
  </si>
  <si>
    <t>Otras actuaciones de carácter económico</t>
  </si>
  <si>
    <t>Alta dirección de la Comunidad</t>
  </si>
  <si>
    <t>Administración General</t>
  </si>
  <si>
    <t>Administración financiera y tributaria</t>
  </si>
  <si>
    <t>Transferencias a las Administraciones Públicas</t>
  </si>
  <si>
    <t>Total general</t>
  </si>
  <si>
    <t xml:space="preserve">            Gráfico nº 1 
Estado de liquidación presupuesto 2020</t>
  </si>
  <si>
    <t xml:space="preserve">            Gráfico nº 2 
Estado de liquidación presupuesto 2021</t>
  </si>
  <si>
    <t xml:space="preserve">            Gráfico nº 3 
Estado de liquidación presupuesto 2022</t>
  </si>
  <si>
    <t xml:space="preserve">            Gráfico nº 4 
Estado de liquidación presupuesto 2023</t>
  </si>
  <si>
    <t xml:space="preserve">            Gráfico nº 5 
Saldos de operaciones</t>
  </si>
  <si>
    <t xml:space="preserve">            Gráfico nº 6 
Obligaciones reconocidas</t>
  </si>
  <si>
    <t xml:space="preserve">            Gráfico nº 7 
Derechos liquidados</t>
  </si>
  <si>
    <t xml:space="preserve">            Gráfico nº 8 
Índice de modificaciones presupuestarias</t>
  </si>
  <si>
    <t xml:space="preserve">            Gráfico nº 9 
Grado de ejecución de ingresos</t>
  </si>
  <si>
    <t xml:space="preserve">            Gráfico nº 10 
Grado de ejecución de gastos</t>
  </si>
  <si>
    <t xml:space="preserve">            Gráfico nº 11 
Grado de realización de cobros</t>
  </si>
  <si>
    <t xml:space="preserve">            Gráfico nº 12 
Grado de realización de pagos</t>
  </si>
  <si>
    <t xml:space="preserve">            Gráfico nº 13 
Periodo medio de cobro</t>
  </si>
  <si>
    <t xml:space="preserve">            Gráfico nº 14 
Periodo medio de pago</t>
  </si>
  <si>
    <t xml:space="preserve">            Gráfico nº 15 
Índice de transferencias recibidas</t>
  </si>
  <si>
    <t xml:space="preserve">            Gráfico nº 16 
Autonomía</t>
  </si>
  <si>
    <t xml:space="preserve">            Gráfico nº 17 
Autonomía fiscal</t>
  </si>
  <si>
    <t xml:space="preserve">            Gráfico nº 18 
Índice de gastos corrientes</t>
  </si>
  <si>
    <t xml:space="preserve">            Gráfico nº 19 
Índice de gastos de personal</t>
  </si>
  <si>
    <t xml:space="preserve">            Gráfico nº 20 
Índice de rigidez de los gastos</t>
  </si>
  <si>
    <t xml:space="preserve">            Gráfico nº 21 
Índice de transferencias corrientes entregadas</t>
  </si>
  <si>
    <t xml:space="preserve">            Gráfico nº 22 
Índice de inversión</t>
  </si>
  <si>
    <t xml:space="preserve">            Gráfico nº 23 
Carga financiera global</t>
  </si>
  <si>
    <t xml:space="preserve">            Gráfico nº 24 
Margen bruto de funcionamiento</t>
  </si>
  <si>
    <t xml:space="preserve">            Gráfico nº 25 
Ahorro bruto</t>
  </si>
  <si>
    <t xml:space="preserve">            Gráfico nº 26 
Ahorro neto</t>
  </si>
  <si>
    <t xml:space="preserve">            Gráfico nº 27 
Necesidad o capacidad de financiación</t>
  </si>
  <si>
    <t xml:space="preserve">            Gráfico nº 28 
Resultado presupuestario del ejercicio</t>
  </si>
  <si>
    <t xml:space="preserve">            Gráfico nº 29 
Índice de resultado presupuestario ajustado</t>
  </si>
  <si>
    <t xml:space="preserve">            Gráfico nº 30 
Índice de ahorro neto</t>
  </si>
  <si>
    <t xml:space="preserve">            Gráfico nº 31 
Índice de riesgo</t>
  </si>
  <si>
    <t xml:space="preserve">            Gráfico nº 32 
Gasto público por habitante</t>
  </si>
  <si>
    <t xml:space="preserve">            Gráfico nº 33 
Inversión por habitante</t>
  </si>
  <si>
    <t xml:space="preserve">            Gráfico nº 34 
Carga financiera por habitante</t>
  </si>
  <si>
    <t xml:space="preserve">            Gráfico nº 35 
Ingresos públicos por habitante</t>
  </si>
  <si>
    <t xml:space="preserve">            Gráfico nº 36 
Ingresos tributarios por habitante</t>
  </si>
  <si>
    <t xml:space="preserve">            Gráfico nº 37 
Ingresos impositivos por habitante</t>
  </si>
  <si>
    <t xml:space="preserve">            Gráfico nº 38 
Superávit o déficit por habitante</t>
  </si>
  <si>
    <t xml:space="preserve">            Gráfico nº 39 
Balance de situación 2020</t>
  </si>
  <si>
    <t xml:space="preserve">            Gráfico nº 40 
Balance de situación 2021</t>
  </si>
  <si>
    <t xml:space="preserve">            Gráfico nº 41 
Balance de situación 2022</t>
  </si>
  <si>
    <t xml:space="preserve">            Gráfico nº 42 
Balance de situación 2023</t>
  </si>
  <si>
    <t xml:space="preserve">            Gráfico nº 43 
Evolución del activo</t>
  </si>
  <si>
    <t xml:space="preserve">            Gráfico nº 44 
Evolución del pasivo</t>
  </si>
  <si>
    <t xml:space="preserve">            Gráfico nº 45 
Evolución del fondo de rotación</t>
  </si>
  <si>
    <t xml:space="preserve">            Gráfico nº 46 
Liquidez inmediata</t>
  </si>
  <si>
    <t xml:space="preserve">            Gráfico nº 47 
Liquidez a corto plazo</t>
  </si>
  <si>
    <t xml:space="preserve">            Gráfico nº 48 
Liquidez general</t>
  </si>
  <si>
    <t xml:space="preserve">            Gráfico nº 49 
Plazo medio de cobro</t>
  </si>
  <si>
    <t xml:space="preserve">            Gráfico nº 50 
Plazo medio de pago corregido</t>
  </si>
  <si>
    <t xml:space="preserve">            Gráfico nº 51 
Endeudamiento general</t>
  </si>
  <si>
    <t xml:space="preserve">            Gráfico nº 52 
Endeudamiento financiero</t>
  </si>
  <si>
    <t xml:space="preserve">            Gráfico nº 53 
Relación de endeudamiento</t>
  </si>
  <si>
    <t xml:space="preserve">            Gráfico nº 54 
Endeudamiento por habitante</t>
  </si>
  <si>
    <t xml:space="preserve">            Gráfico nº 55 
Inmovilización</t>
  </si>
  <si>
    <t xml:space="preserve">            Gráfico nº 56 
Firmeza</t>
  </si>
  <si>
    <t xml:space="preserve">            Gráfico nº 57 
Acumulación</t>
  </si>
  <si>
    <t xml:space="preserve">            Gráfico nº 58 
Ahorro o desahorro</t>
  </si>
  <si>
    <t xml:space="preserve">            Gráfico nº 59 
Ingresos de gestión ordinaria (IGOR)</t>
  </si>
  <si>
    <t xml:space="preserve">            Gráfico nº 60 
Gastos de gestión ordinaria (GGOR)</t>
  </si>
  <si>
    <t xml:space="preserve">            Gráfico nº 61 
Cobertura de los gastos ordinarios</t>
  </si>
  <si>
    <t xml:space="preserve">            Gráfico nº 62 
Cobertura total</t>
  </si>
  <si>
    <t xml:space="preserve">            Gráfico nº 63 
Ingresos tributarios sobre IGOR </t>
  </si>
  <si>
    <t xml:space="preserve">            Gráfico nº 64 
Transferencias y subvenciones sobre IGOR</t>
  </si>
  <si>
    <t xml:space="preserve">            Gráfico nº 65 
Ventas y prestación servicios sobre IGOR</t>
  </si>
  <si>
    <t xml:space="preserve">            Gráfico nº 66 
Resto de IGOR sobre IGOR</t>
  </si>
  <si>
    <t xml:space="preserve">            Gráfico nº 67 
Gastos de personal sobre GGOR</t>
  </si>
  <si>
    <t xml:space="preserve">            Gráfico nº 68 
Transferencias y subvenciones sobre GGOR</t>
  </si>
  <si>
    <t xml:space="preserve">            Gráfico nº 69 
Aprovisionamientos sobre GGOR</t>
  </si>
  <si>
    <t xml:space="preserve">            Gráfico nº 70 
Resto GGOR sobre GGOR</t>
  </si>
  <si>
    <t xml:space="preserve">            Gráfico nº 71 
Componentes principales del estado de flujos de efectivo</t>
  </si>
  <si>
    <t xml:space="preserve">            Gráfico nº 72 
Flujos netos de efectivo de las actividades de gestión</t>
  </si>
  <si>
    <t xml:space="preserve">            Gráfico nº 73 
Flujos netos de efectivo de las actividades de inversión</t>
  </si>
  <si>
    <t xml:space="preserve">            Gráfico nº 74 
Flujos netos de efectivo de las actividades de financiación</t>
  </si>
  <si>
    <t xml:space="preserve">            Gráfico nº 75 
Flujos netos de efectivo de las actividades pendientes de clasificación</t>
  </si>
  <si>
    <t xml:space="preserve">            Gráfico nº 76 
Incremento/disminución neta del efectivo y activos equivalentes al efectivo</t>
  </si>
  <si>
    <t xml:space="preserve">            Gráfico nº 77 
Incremento/disminución neta del efectivo y activos equivalentes al efectivo y valores inicial y final del ejercicio</t>
  </si>
  <si>
    <t xml:space="preserve">            Gráfico nº 78 
Cash Flow</t>
  </si>
  <si>
    <t xml:space="preserve">            Gráfico nº 79 
Reparto de las obligaciones totales reconocidas de 2023 entre las diferentes áreas de gasto</t>
  </si>
  <si>
    <t xml:space="preserve">            Gráfico nº 80 
Evolución de las diferentes áreas de gasto entre 2020 y 2023</t>
  </si>
  <si>
    <t xml:space="preserve">            Gráfico nº 81 
Reparto de las obligaciones totales reconocidas de 2023 entre las principales políticas de gasto</t>
  </si>
  <si>
    <t xml:space="preserve">            Gráfico nº 82 
Evolución de las principales políticas de gasto entre 2020 y 2023</t>
  </si>
  <si>
    <t xml:space="preserve">            Gráfico nº 83 
Reparto de las obligaciones totales reconocidas de 2023 entre los programas de gasto más relevantes</t>
  </si>
  <si>
    <t xml:space="preserve">            Gráfico nº 84 
Evolución de programas de gasto más relevantes entre 2020 y 2023</t>
  </si>
  <si>
    <t xml:space="preserve">            Gráfico nº 85 
Evolución de subprogramas de gasto incluidos en el programa de asistencia sanitaria entre 2020 y 2023</t>
  </si>
  <si>
    <t xml:space="preserve">            Gráfico nº 86 
Evolución de subprogramas de gasto incluidos en el programa de enseñanza escolar entre 2020 y 2023</t>
  </si>
  <si>
    <t xml:space="preserve">            Gráfico nº 87 
Evolución de subprogramas de gasto más relevantes incluidos en el programa de acción social entre 2020 y 2023</t>
  </si>
  <si>
    <t xml:space="preserve">            Gráfico nº 88 
Evolución de otros programas de gasto con aumentos relativos relevantes entre 2020 y 2023</t>
  </si>
  <si>
    <t xml:space="preserve">            Gráfico nº 89 
Evolución de programas de gasto con disminuciones relevantes entre 2020 y 2023</t>
  </si>
  <si>
    <t xml:space="preserve">            Gráfico nº 90 
Reparto del gasto por habitante de 2023 entre las diferentes áreas de gasto</t>
  </si>
  <si>
    <t xml:space="preserve">            Gráfico nº 91 
Evolución del gasto por habitante entre las diferentes áreas de gasto</t>
  </si>
  <si>
    <t xml:space="preserve">            Gráfico nº 92 
Reparto del gasto por habitante de 2023 entre las políticas más relevantes</t>
  </si>
  <si>
    <t xml:space="preserve">            Gráfico nº 93 
Evolución del gasto por habitante entre las políticas más relevantes</t>
  </si>
  <si>
    <t xml:space="preserve">            Gráfico nº 94 
Sanidad. Reparto del gasto por provincia en 2023. M€</t>
  </si>
  <si>
    <t xml:space="preserve">            Gráfico nº 95 
Gasto medio por habitante y provincia en 2023, Sanidad</t>
  </si>
  <si>
    <t xml:space="preserve">            Gráfico nº 96 
Atención primaria. Reparto del gasto por provincia en 2023. M€</t>
  </si>
  <si>
    <t xml:space="preserve">            Gráfico nº 97 
Gasto medio por habitante y provincia en €, 2023, ORN Atención primaria</t>
  </si>
  <si>
    <t xml:space="preserve">            Gráfico nº 98 
Atención especializada. Reparto del gasto por provincia en 2023. M€</t>
  </si>
  <si>
    <t xml:space="preserve">            Gráfico nº 99 
Gasto medio por habitante y provincia en €, 2023, ORN Atención especializada</t>
  </si>
  <si>
    <t xml:space="preserve">            Gráfico nº 100 
Educación. Reparto del gasto por provincia en 2023. M€</t>
  </si>
  <si>
    <t xml:space="preserve">            Gráfico nº 101 
Gasto medio por habitante y provincia en €, 2023, ORN Educación</t>
  </si>
  <si>
    <t xml:space="preserve">            Gráfico nº 102 
Educación infantil y primaria. Reparto del gasto por provincia en 2023. M€</t>
  </si>
  <si>
    <t xml:space="preserve">            Gráfico nº 103 
Gasto medio por habitante y provincia en €, 2023, ORN Educación infantil y primaria</t>
  </si>
  <si>
    <t xml:space="preserve">            Gráfico nº 104 
Educación secundaria, F.P., educación especial, enseñanzas artísticas e idiomas. Reparto del gasto por provincia en 2023. M€</t>
  </si>
  <si>
    <t xml:space="preserve">            Gráfico nº 105 
Gasto medio por habitante y provincia en €, 2023, ORN Educación secundaria, F.P., educación especial, enseñanzas artísticas e idiomas</t>
  </si>
  <si>
    <t xml:space="preserve">            Gráfico nº 106 
Pensiones y otras prestaciones económicas. Reparto del gasto por provincia en 2023. M€</t>
  </si>
  <si>
    <t xml:space="preserve">            Gráfico nº 107 
Gasto medio por habitante y provincia en €, 2023, ORN. Pensiones y otras prestaciones económicas</t>
  </si>
  <si>
    <t xml:space="preserve">            Gráfico nº 108 
Reparto del gasto por habitante de 2023 entre los diferentes subprogramas presupuestarios más relevantes</t>
  </si>
  <si>
    <t xml:space="preserve">            Gráfico nº 109 
Evolución del gasto por habitante entre los diferentes subprogramas presupuestarios más relevantes</t>
  </si>
  <si>
    <t xml:space="preserve">            Gráfico nº 110 
Evolución de las modificaciones presupuestarias netas más relevantes de las políticas de gasto</t>
  </si>
  <si>
    <t xml:space="preserve">            Gráfico nº 111 
Evolución de subprogramas con modificaciones presupuestarias positivas más relevantes entre 2020 y 2023</t>
  </si>
  <si>
    <t xml:space="preserve">            Gráfico nº 112 
Evolución de subprogramas con modificaciones presupuestarias negativas más relevantes entre 2020 y 2023</t>
  </si>
  <si>
    <t xml:space="preserve">            Gráfico nº 113 
Reparto de los remanentes de crédito reconocidos de 2023 entre las áreas de gasto</t>
  </si>
  <si>
    <t xml:space="preserve">            Gráfico nº 114 
Evolución de remanentes de crédito por áreas de gasto entre 2020 y 2023</t>
  </si>
  <si>
    <t xml:space="preserve">            Gráfico nº 115 
Evolución de remanentes de crédito por políticas de gasto más relevantes entre 2020 y 2023</t>
  </si>
  <si>
    <t xml:space="preserve">            Gráfico nº 116 
Evolución de remanentes de crédito por programas presupuestarios más relevantes entre 2020 y 2023</t>
  </si>
  <si>
    <t xml:space="preserve">            Gráfico nº 117 
Evolución de remanentes de crédito por subprogramas presupuestarios más relevantes entre 2020 y 2023</t>
  </si>
  <si>
    <t xml:space="preserve">            Gráfico nº 118 
Subprogramas con modificaciones presupuestarias netas positivas y remanentes de crédito más relevantes del año 2023</t>
  </si>
  <si>
    <t xml:space="preserve">            Gráfico nº 119 
Evolución de las obligaciones pendientes de pago de las políticas de gasto más relevantes entre 2020 y 2023</t>
  </si>
  <si>
    <t xml:space="preserve">            Gráfico nº 120 
Evolución de las obligaciones pendientes de pago más relevantes por subprogramas de gasto entre 2020 y 2023</t>
  </si>
  <si>
    <t>Anexo V: Balances de Situación Consolidados (cifras en euros)</t>
  </si>
  <si>
    <t>Anexo VI: Cuenta del Resultado Económico Patrimonial Consolidado (cifras en euros)</t>
  </si>
  <si>
    <t>Anexo I: Magnitudes e indicadores presupuestarios</t>
  </si>
  <si>
    <t>Anexo IV: Magnitudes e indicadores financieros del balance de situación, de la cuenta del resultado económico-patrimonial y del estado de flujos de efectivo en euros</t>
  </si>
  <si>
    <t>APARTADO V.1.1.
ÍNDICES DE EJECUCIÓN PRESUPUESTARIA</t>
  </si>
  <si>
    <t>APARTADO V.1.2.
ÍNDICES DE INGRESOS PRESUPUESTARIOS</t>
  </si>
  <si>
    <t>APARTADO V.1.3.
ÍNDICES DEL NIVEL DE SERVICIOS PRESTADOS Y CARGA FINANCIERA</t>
  </si>
  <si>
    <t>APARTADO V.1.4.
ÍNDICES DE RESULTADO PRESUPUESTARIO</t>
  </si>
  <si>
    <t>APARTADO V.1.5.
ÍNDICES DE RESULTADOS POR HABITANTE</t>
  </si>
  <si>
    <t>APARTADO V.2.
ANÁLISIS DE MAGNITUDES E INDICADORES DERIVADOS DEL BALANCE DE SITUACIÓN AGREGADO</t>
  </si>
  <si>
    <t>APARTADO V.2.1.
ÍNDICES DE LIQUIDEZ</t>
  </si>
  <si>
    <t>APARTADO V.2.2.
ÍNDICES DE SOLVENCIA</t>
  </si>
  <si>
    <t xml:space="preserve">APARTADO V.3.
ANÁLISIS DE MAGNITUDES E INDICADORES DE LA CUENTA DEL RESULTADO ECONÓMICO-PATRIMONIAL AGREGADA </t>
  </si>
  <si>
    <t>APARTADO V.3.1.
ÍNDICES DE COBERTURA</t>
  </si>
  <si>
    <t>APARTADO V.3.2.
ÍNDICES DE INGRESOS ECONÓMICO-PATRIMONIALES</t>
  </si>
  <si>
    <t>APARTADO V.3.3.
ÍNDICES DE GASTOS ECONÓMICO-PATRIMONIALES</t>
  </si>
  <si>
    <t>APARTADO V.4.
ANÁLISIS DE LA ESTRUCTURA Y EVOLUCIÓN DE LAS PRINCIPALES MAGNITUDES DEL ESTADO DE FLUJOS DE EFECTIVO</t>
  </si>
  <si>
    <t>APARTADO V.5.1.
EVOLUCIÓN DE ÁREAS, POLÍTICAS, Y PROGRAMAS PRESUPUESTARIOS</t>
  </si>
  <si>
    <t xml:space="preserve">APARTADO V.5.2.
ANÁLISIS DE LAS POLÍTICAS DE GASTO EN RELACIÓN CON EL NÚMERO DE HABITANTES DE LA COMUNIDAD Y SU REPARTO PROVINCIAL  </t>
  </si>
  <si>
    <t>APARTADO V.5.3.
PRINCIPALES MODIFICACIONES EN POLÍTICAS, PROGRAMAS Y SUBPROGRAMAS DE GASTO</t>
  </si>
  <si>
    <t>APARTADO V.5.4.
REMANENTES DE CRÉDITO Y OBLIGACIONES PENDIENTES DE PAGO EN POLÍTICAS, PROGRAMAS Y SUBPROGRAMAS DE GASTO</t>
  </si>
  <si>
    <t xml:space="preserve">SITUACIÓN Y ACTIVIDAD ECONÓMICO FINANCIERA, ASÍ COMO EJECUCIÓN FUNCIONAL DEL GASTO DE LA COMUNIDAD AUTÓNOMA DE CASTILLA Y LEÓN, EJERCICIO 2023 </t>
  </si>
  <si>
    <t>APARTADO V.1.
ANÁLISIS DE MAGNITUDES E INDICADORES DERIVADOS DEL ESTADO DE LIQUIDACIÓN DEL PRESUPUESTO CONSOLIDADO</t>
  </si>
  <si>
    <t>Anexo VII. Estado de flujos de efectivo consolidado</t>
  </si>
  <si>
    <t>Balances de situación consolidados</t>
  </si>
  <si>
    <t>Gasto medio por habitante y provincia en €, 2023, ORN Educación secundaria, F.P., educación especial, enseñanzas artísticas e idiomas</t>
  </si>
  <si>
    <t>Evolución de las obligaciones pendientes de pago más relevantes por subprogramas de gasto entre 2020 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</si>
</sst>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.00,,"/>
    <numFmt numFmtId="166" formatCode="#,##0,,\ &quot;M€&quot;"/>
    <numFmt numFmtId="167" formatCode="_-* #,##0.00\ _€_-;\-* #,##0.00\ _€_-;_-* &quot;-&quot;??\ _€_-;_-@_-"/>
  </numFmts>
  <fonts count="4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2"/>
      <color theme="1"/>
      <name val="Times New Roman"/>
      <family val="1"/>
    </font>
    <font>
      <b/>
      <sz val="11"/>
      <color rgb="FF00B05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color theme="1"/>
      <name val="Times New Roman"/>
      <family val="1"/>
    </font>
    <font>
      <sz val="7"/>
      <name val="Times New Roman"/>
      <family val="1"/>
    </font>
    <font>
      <b/>
      <u/>
      <sz val="16"/>
      <color indexed="12"/>
      <name val="Arial"/>
      <family val="2"/>
    </font>
    <font>
      <sz val="11"/>
      <name val="Aptos Narrow"/>
      <family val="2"/>
    </font>
    <font>
      <b/>
      <sz val="8"/>
      <name val="Times New Roman"/>
      <family val="1"/>
    </font>
    <font>
      <b/>
      <sz val="7"/>
      <name val="Times New Roman"/>
      <family val="1"/>
    </font>
    <font>
      <b/>
      <sz val="6"/>
      <name val="Times New Roman"/>
      <family val="1"/>
    </font>
    <font>
      <sz val="8"/>
      <name val="Times New Roman"/>
      <family val="1"/>
    </font>
    <font>
      <b/>
      <sz val="7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11"/>
      <color rgb="FFFF0000"/>
      <name val="Calibri"/>
      <family val="2"/>
      <scheme val="minor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u/>
      <sz val="12"/>
      <color indexed="12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u/>
      <sz val="12"/>
      <color rgb="FF000000"/>
      <name val="Times New Roman"/>
      <family val="1"/>
    </font>
    <font>
      <b/>
      <u/>
      <sz val="12"/>
      <color indexed="12"/>
      <name val="Arial"/>
      <family val="2"/>
    </font>
    <font>
      <b/>
      <sz val="9"/>
      <name val="Times New Roman"/>
      <family val="1"/>
    </font>
    <font>
      <b/>
      <u/>
      <sz val="9"/>
      <color indexed="12"/>
      <name val="Times New Roman"/>
      <family val="1"/>
    </font>
    <font>
      <sz val="9"/>
      <name val="Times New Roman"/>
      <family val="1"/>
    </font>
    <font>
      <b/>
      <u/>
      <sz val="12"/>
      <name val="Times New Roman"/>
      <family val="1"/>
    </font>
    <font>
      <b/>
      <u/>
      <sz val="10"/>
      <color indexed="12"/>
      <name val="Times New Roman"/>
      <family val="1"/>
    </font>
    <font>
      <b/>
      <sz val="9"/>
      <color rgb="FF00B050"/>
      <name val="Times New Roman"/>
      <family val="1"/>
    </font>
    <font>
      <b/>
      <sz val="9"/>
      <color rgb="FFFF0000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8"/>
      <color rgb="FF000000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  <font>
      <b/>
      <sz val="14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name val="Arial"/>
      <family val="2"/>
    </font>
    <font>
      <b/>
      <u/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1" fillId="0" borderId="0"/>
    <xf numFmtId="167" fontId="7" fillId="0" borderId="0" applyFont="0" applyFill="0" applyBorder="0" applyAlignment="0" applyProtection="0"/>
  </cellStyleXfs>
  <cellXfs count="304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center"/>
    </xf>
    <xf numFmtId="0" fontId="7" fillId="0" borderId="0" xfId="3"/>
    <xf numFmtId="0" fontId="9" fillId="0" borderId="0" xfId="7" applyAlignment="1" applyProtection="1"/>
    <xf numFmtId="0" fontId="0" fillId="0" borderId="2" xfId="0" applyBorder="1"/>
    <xf numFmtId="4" fontId="0" fillId="0" borderId="2" xfId="0" applyNumberFormat="1" applyBorder="1"/>
    <xf numFmtId="0" fontId="14" fillId="0" borderId="0" xfId="0" applyFont="1" applyAlignment="1">
      <alignment vertical="center"/>
    </xf>
    <xf numFmtId="0" fontId="15" fillId="0" borderId="2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left" vertical="center"/>
    </xf>
    <xf numFmtId="0" fontId="16" fillId="0" borderId="2" xfId="0" applyFont="1" applyBorder="1" applyAlignment="1">
      <alignment vertical="center" wrapText="1"/>
    </xf>
    <xf numFmtId="9" fontId="15" fillId="0" borderId="2" xfId="1" applyFont="1" applyBorder="1" applyAlignment="1">
      <alignment vertical="center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" fontId="15" fillId="0" borderId="2" xfId="1" applyNumberFormat="1" applyFont="1" applyBorder="1" applyAlignment="1">
      <alignment vertical="center"/>
    </xf>
    <xf numFmtId="165" fontId="15" fillId="0" borderId="2" xfId="1" applyNumberFormat="1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0" fontId="18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0" fillId="0" borderId="8" xfId="0" applyBorder="1"/>
    <xf numFmtId="0" fontId="0" fillId="0" borderId="0" xfId="0" applyAlignment="1" applyProtection="1">
      <alignment horizontal="left"/>
      <protection locked="0"/>
    </xf>
    <xf numFmtId="0" fontId="19" fillId="0" borderId="0" xfId="0" applyFont="1"/>
    <xf numFmtId="0" fontId="0" fillId="0" borderId="0" xfId="0" applyAlignment="1">
      <alignment horizontal="center" vertical="center"/>
    </xf>
    <xf numFmtId="0" fontId="0" fillId="0" borderId="0" xfId="0" applyProtection="1">
      <protection locked="0"/>
    </xf>
    <xf numFmtId="0" fontId="5" fillId="0" borderId="2" xfId="0" applyFont="1" applyBorder="1" applyAlignment="1">
      <alignment horizontal="center"/>
    </xf>
    <xf numFmtId="9" fontId="0" fillId="0" borderId="2" xfId="0" applyNumberFormat="1" applyBorder="1"/>
    <xf numFmtId="0" fontId="3" fillId="0" borderId="0" xfId="0" applyFont="1"/>
    <xf numFmtId="0" fontId="3" fillId="0" borderId="0" xfId="0" applyFont="1" applyAlignment="1">
      <alignment wrapText="1"/>
    </xf>
    <xf numFmtId="166" fontId="0" fillId="0" borderId="2" xfId="0" applyNumberFormat="1" applyBorder="1"/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0" fontId="9" fillId="0" borderId="0" xfId="7" applyAlignment="1" applyProtection="1">
      <alignment horizontal="right" vertical="center"/>
    </xf>
    <xf numFmtId="0" fontId="20" fillId="0" borderId="0" xfId="9" applyFont="1" applyAlignment="1">
      <alignment vertical="center" wrapText="1"/>
    </xf>
    <xf numFmtId="0" fontId="9" fillId="0" borderId="0" xfId="7" applyAlignment="1" applyProtection="1">
      <alignment horizontal="center" vertical="center"/>
    </xf>
    <xf numFmtId="0" fontId="1" fillId="0" borderId="0" xfId="9"/>
    <xf numFmtId="0" fontId="20" fillId="0" borderId="0" xfId="9" applyFont="1" applyAlignment="1">
      <alignment horizontal="justify" vertical="center"/>
    </xf>
    <xf numFmtId="0" fontId="21" fillId="0" borderId="0" xfId="9" applyFont="1" applyAlignment="1">
      <alignment horizontal="right" vertical="center"/>
    </xf>
    <xf numFmtId="0" fontId="24" fillId="0" borderId="0" xfId="3" applyFont="1" applyAlignment="1">
      <alignment vertical="center"/>
    </xf>
    <xf numFmtId="4" fontId="11" fillId="0" borderId="10" xfId="10" applyNumberFormat="1" applyFont="1" applyBorder="1" applyAlignment="1">
      <alignment horizontal="right" vertical="center"/>
    </xf>
    <xf numFmtId="0" fontId="17" fillId="0" borderId="10" xfId="3" applyFont="1" applyBorder="1" applyAlignment="1">
      <alignment vertical="center" wrapText="1"/>
    </xf>
    <xf numFmtId="0" fontId="17" fillId="0" borderId="10" xfId="3" applyFont="1" applyBorder="1" applyAlignment="1">
      <alignment horizontal="center" vertical="center"/>
    </xf>
    <xf numFmtId="4" fontId="11" fillId="0" borderId="9" xfId="3" applyNumberFormat="1" applyFont="1" applyBorder="1" applyAlignment="1">
      <alignment horizontal="right" vertical="center"/>
    </xf>
    <xf numFmtId="0" fontId="17" fillId="0" borderId="9" xfId="3" applyFont="1" applyBorder="1" applyAlignment="1">
      <alignment horizontal="left" vertical="center" wrapText="1"/>
    </xf>
    <xf numFmtId="0" fontId="17" fillId="0" borderId="9" xfId="3" applyFont="1" applyBorder="1" applyAlignment="1">
      <alignment horizontal="center" vertical="center" wrapText="1"/>
    </xf>
    <xf numFmtId="4" fontId="11" fillId="0" borderId="9" xfId="10" applyNumberFormat="1" applyFont="1" applyBorder="1" applyAlignment="1">
      <alignment horizontal="right" vertical="center"/>
    </xf>
    <xf numFmtId="0" fontId="17" fillId="0" borderId="9" xfId="3" applyFont="1" applyBorder="1" applyAlignment="1">
      <alignment vertical="center" wrapText="1"/>
    </xf>
    <xf numFmtId="0" fontId="17" fillId="0" borderId="9" xfId="3" applyFont="1" applyBorder="1" applyAlignment="1">
      <alignment horizontal="center" vertical="center"/>
    </xf>
    <xf numFmtId="4" fontId="11" fillId="0" borderId="7" xfId="10" applyNumberFormat="1" applyFont="1" applyBorder="1" applyAlignment="1">
      <alignment horizontal="right" vertical="center"/>
    </xf>
    <xf numFmtId="0" fontId="17" fillId="0" borderId="7" xfId="3" applyFont="1" applyBorder="1" applyAlignment="1">
      <alignment vertical="center" wrapText="1"/>
    </xf>
    <xf numFmtId="0" fontId="17" fillId="0" borderId="7" xfId="3" applyFont="1" applyBorder="1" applyAlignment="1">
      <alignment horizontal="center" vertical="center"/>
    </xf>
    <xf numFmtId="0" fontId="15" fillId="0" borderId="2" xfId="3" applyFont="1" applyBorder="1" applyAlignment="1">
      <alignment horizontal="center" vertical="center" wrapText="1"/>
    </xf>
    <xf numFmtId="0" fontId="14" fillId="0" borderId="2" xfId="3" applyFont="1" applyBorder="1" applyAlignment="1">
      <alignment vertical="center" wrapText="1"/>
    </xf>
    <xf numFmtId="0" fontId="14" fillId="0" borderId="2" xfId="3" applyFont="1" applyBorder="1" applyAlignment="1">
      <alignment horizontal="center" vertical="center"/>
    </xf>
    <xf numFmtId="9" fontId="11" fillId="0" borderId="10" xfId="6" applyFont="1" applyBorder="1" applyAlignment="1">
      <alignment vertical="center"/>
    </xf>
    <xf numFmtId="9" fontId="11" fillId="0" borderId="9" xfId="6" applyFont="1" applyBorder="1" applyAlignment="1">
      <alignment vertical="center"/>
    </xf>
    <xf numFmtId="10" fontId="11" fillId="0" borderId="9" xfId="6" applyNumberFormat="1" applyFont="1" applyBorder="1" applyAlignment="1">
      <alignment vertical="center"/>
    </xf>
    <xf numFmtId="4" fontId="11" fillId="0" borderId="9" xfId="3" applyNumberFormat="1" applyFont="1" applyBorder="1" applyAlignment="1">
      <alignment vertical="center"/>
    </xf>
    <xf numFmtId="4" fontId="11" fillId="0" borderId="7" xfId="3" applyNumberFormat="1" applyFont="1" applyBorder="1" applyAlignment="1">
      <alignment vertical="center"/>
    </xf>
    <xf numFmtId="9" fontId="11" fillId="0" borderId="9" xfId="6" applyFont="1" applyFill="1" applyBorder="1" applyAlignment="1">
      <alignment vertical="center"/>
    </xf>
    <xf numFmtId="9" fontId="11" fillId="0" borderId="7" xfId="6" applyFont="1" applyBorder="1" applyAlignment="1">
      <alignment vertical="center"/>
    </xf>
    <xf numFmtId="9" fontId="11" fillId="0" borderId="10" xfId="3" applyNumberFormat="1" applyFont="1" applyBorder="1" applyAlignment="1">
      <alignment vertical="center"/>
    </xf>
    <xf numFmtId="0" fontId="17" fillId="0" borderId="10" xfId="3" applyFont="1" applyBorder="1" applyAlignment="1">
      <alignment horizontal="left" vertical="center" wrapText="1"/>
    </xf>
    <xf numFmtId="9" fontId="11" fillId="0" borderId="9" xfId="3" applyNumberFormat="1" applyFont="1" applyBorder="1" applyAlignment="1">
      <alignment vertical="center"/>
    </xf>
    <xf numFmtId="9" fontId="11" fillId="0" borderId="7" xfId="3" applyNumberFormat="1" applyFont="1" applyBorder="1" applyAlignment="1">
      <alignment vertical="center"/>
    </xf>
    <xf numFmtId="0" fontId="17" fillId="0" borderId="7" xfId="3" applyFont="1" applyBorder="1" applyAlignment="1">
      <alignment horizontal="left" vertical="center" wrapText="1"/>
    </xf>
    <xf numFmtId="0" fontId="14" fillId="0" borderId="2" xfId="3" applyFont="1" applyBorder="1" applyAlignment="1">
      <alignment horizontal="left" vertical="center" wrapText="1"/>
    </xf>
    <xf numFmtId="0" fontId="14" fillId="0" borderId="2" xfId="3" applyFont="1" applyBorder="1" applyAlignment="1">
      <alignment horizontal="center" vertical="center" wrapText="1"/>
    </xf>
    <xf numFmtId="1" fontId="11" fillId="0" borderId="10" xfId="3" applyNumberFormat="1" applyFont="1" applyBorder="1" applyAlignment="1">
      <alignment vertical="center"/>
    </xf>
    <xf numFmtId="1" fontId="11" fillId="0" borderId="9" xfId="3" applyNumberFormat="1" applyFont="1" applyBorder="1" applyAlignment="1">
      <alignment vertical="center"/>
    </xf>
    <xf numFmtId="9" fontId="11" fillId="0" borderId="0" xfId="3" applyNumberFormat="1" applyFont="1" applyAlignment="1">
      <alignment vertical="center"/>
    </xf>
    <xf numFmtId="0" fontId="27" fillId="0" borderId="0" xfId="3" applyFont="1" applyAlignment="1">
      <alignment vertical="center"/>
    </xf>
    <xf numFmtId="4" fontId="14" fillId="0" borderId="10" xfId="3" applyNumberFormat="1" applyFont="1" applyBorder="1" applyAlignment="1">
      <alignment horizontal="right" vertical="center" wrapText="1"/>
    </xf>
    <xf numFmtId="0" fontId="14" fillId="0" borderId="2" xfId="3" applyFont="1" applyBorder="1" applyAlignment="1">
      <alignment horizontal="justify" vertical="center"/>
    </xf>
    <xf numFmtId="0" fontId="28" fillId="0" borderId="0" xfId="3" applyFont="1" applyAlignment="1">
      <alignment vertical="center"/>
    </xf>
    <xf numFmtId="0" fontId="14" fillId="0" borderId="10" xfId="3" applyFont="1" applyBorder="1" applyAlignment="1">
      <alignment horizontal="justify" vertical="center"/>
    </xf>
    <xf numFmtId="0" fontId="28" fillId="0" borderId="10" xfId="3" applyFont="1" applyBorder="1" applyAlignment="1">
      <alignment vertical="center"/>
    </xf>
    <xf numFmtId="4" fontId="14" fillId="0" borderId="9" xfId="3" applyNumberFormat="1" applyFont="1" applyBorder="1" applyAlignment="1">
      <alignment horizontal="right" vertical="center" wrapText="1"/>
    </xf>
    <xf numFmtId="0" fontId="14" fillId="0" borderId="9" xfId="3" applyFont="1" applyBorder="1" applyAlignment="1">
      <alignment horizontal="justify" vertical="center"/>
    </xf>
    <xf numFmtId="0" fontId="27" fillId="0" borderId="9" xfId="3" applyFont="1" applyBorder="1" applyAlignment="1">
      <alignment vertical="center"/>
    </xf>
    <xf numFmtId="4" fontId="17" fillId="0" borderId="9" xfId="3" applyNumberFormat="1" applyFont="1" applyBorder="1" applyAlignment="1">
      <alignment horizontal="right" vertical="center" wrapText="1"/>
    </xf>
    <xf numFmtId="0" fontId="17" fillId="0" borderId="9" xfId="3" applyFont="1" applyBorder="1" applyAlignment="1">
      <alignment horizontal="justify" vertical="center"/>
    </xf>
    <xf numFmtId="0" fontId="28" fillId="0" borderId="9" xfId="3" applyFont="1" applyBorder="1" applyAlignment="1">
      <alignment vertical="center"/>
    </xf>
    <xf numFmtId="0" fontId="27" fillId="0" borderId="7" xfId="3" applyFont="1" applyBorder="1" applyAlignment="1">
      <alignment vertical="center"/>
    </xf>
    <xf numFmtId="4" fontId="17" fillId="0" borderId="7" xfId="3" applyNumberFormat="1" applyFont="1" applyBorder="1" applyAlignment="1">
      <alignment horizontal="right" vertical="center" wrapText="1"/>
    </xf>
    <xf numFmtId="0" fontId="17" fillId="0" borderId="7" xfId="3" applyFont="1" applyBorder="1" applyAlignment="1">
      <alignment horizontal="justify" vertical="center"/>
    </xf>
    <xf numFmtId="0" fontId="27" fillId="0" borderId="0" xfId="3" applyFont="1" applyAlignment="1">
      <alignment horizontal="center" vertical="center"/>
    </xf>
    <xf numFmtId="0" fontId="14" fillId="0" borderId="7" xfId="3" applyFont="1" applyBorder="1" applyAlignment="1">
      <alignment horizontal="center" vertical="center" wrapText="1"/>
    </xf>
    <xf numFmtId="0" fontId="14" fillId="0" borderId="12" xfId="3" applyFont="1" applyBorder="1" applyAlignment="1">
      <alignment horizontal="center" vertical="center" wrapText="1"/>
    </xf>
    <xf numFmtId="0" fontId="14" fillId="0" borderId="7" xfId="3" applyFont="1" applyBorder="1" applyAlignment="1">
      <alignment horizontal="center" vertical="center"/>
    </xf>
    <xf numFmtId="0" fontId="17" fillId="0" borderId="0" xfId="3" applyFont="1" applyAlignment="1">
      <alignment vertical="center"/>
    </xf>
    <xf numFmtId="0" fontId="14" fillId="0" borderId="0" xfId="3" applyFont="1" applyAlignment="1">
      <alignment vertical="center"/>
    </xf>
    <xf numFmtId="0" fontId="14" fillId="0" borderId="13" xfId="3" applyFont="1" applyBorder="1" applyAlignment="1">
      <alignment vertical="center"/>
    </xf>
    <xf numFmtId="0" fontId="17" fillId="0" borderId="13" xfId="3" applyFont="1" applyBorder="1" applyAlignment="1">
      <alignment vertical="center"/>
    </xf>
    <xf numFmtId="0" fontId="17" fillId="0" borderId="0" xfId="3" applyFont="1" applyAlignment="1">
      <alignment horizontal="center" vertical="center"/>
    </xf>
    <xf numFmtId="4" fontId="14" fillId="0" borderId="2" xfId="3" applyNumberFormat="1" applyFont="1" applyBorder="1" applyAlignment="1">
      <alignment horizontal="right" vertical="center" wrapText="1"/>
    </xf>
    <xf numFmtId="4" fontId="17" fillId="0" borderId="10" xfId="3" applyNumberFormat="1" applyFont="1" applyBorder="1" applyAlignment="1">
      <alignment horizontal="right" vertical="center" wrapText="1"/>
    </xf>
    <xf numFmtId="0" fontId="31" fillId="0" borderId="2" xfId="3" applyFont="1" applyBorder="1" applyAlignment="1">
      <alignment horizontal="center" vertical="center" wrapText="1"/>
    </xf>
    <xf numFmtId="0" fontId="31" fillId="0" borderId="2" xfId="3" applyFont="1" applyBorder="1" applyAlignment="1">
      <alignment horizontal="center" vertical="center"/>
    </xf>
    <xf numFmtId="0" fontId="25" fillId="0" borderId="0" xfId="3" applyFont="1" applyAlignment="1">
      <alignment vertical="center"/>
    </xf>
    <xf numFmtId="0" fontId="9" fillId="0" borderId="10" xfId="7" applyBorder="1" applyAlignment="1" applyProtection="1"/>
    <xf numFmtId="0" fontId="9" fillId="0" borderId="2" xfId="7" applyBorder="1" applyAlignment="1" applyProtection="1"/>
    <xf numFmtId="0" fontId="9" fillId="0" borderId="2" xfId="7" applyBorder="1" applyAlignment="1" applyProtection="1">
      <alignment horizontal="left" vertical="center"/>
    </xf>
    <xf numFmtId="0" fontId="33" fillId="0" borderId="0" xfId="3" applyFont="1"/>
    <xf numFmtId="4" fontId="31" fillId="0" borderId="2" xfId="3" applyNumberFormat="1" applyFont="1" applyBorder="1" applyAlignment="1">
      <alignment horizontal="center" vertical="center"/>
    </xf>
    <xf numFmtId="4" fontId="31" fillId="0" borderId="2" xfId="3" applyNumberFormat="1" applyFont="1" applyBorder="1" applyAlignment="1">
      <alignment horizontal="center" vertical="center" wrapText="1"/>
    </xf>
    <xf numFmtId="0" fontId="33" fillId="0" borderId="7" xfId="3" applyFont="1" applyBorder="1" applyAlignment="1">
      <alignment horizontal="center" vertical="center"/>
    </xf>
    <xf numFmtId="4" fontId="33" fillId="0" borderId="9" xfId="3" applyNumberFormat="1" applyFont="1" applyBorder="1" applyAlignment="1">
      <alignment vertical="center" wrapText="1"/>
    </xf>
    <xf numFmtId="0" fontId="33" fillId="0" borderId="9" xfId="3" applyFont="1" applyBorder="1" applyAlignment="1">
      <alignment horizontal="center" vertical="center"/>
    </xf>
    <xf numFmtId="9" fontId="33" fillId="0" borderId="9" xfId="6" applyFont="1" applyBorder="1" applyAlignment="1">
      <alignment vertical="center"/>
    </xf>
    <xf numFmtId="3" fontId="33" fillId="0" borderId="9" xfId="3" applyNumberFormat="1" applyFont="1" applyBorder="1" applyAlignment="1">
      <alignment vertical="center"/>
    </xf>
    <xf numFmtId="0" fontId="33" fillId="0" borderId="10" xfId="3" applyFont="1" applyBorder="1" applyAlignment="1">
      <alignment horizontal="center" vertical="center"/>
    </xf>
    <xf numFmtId="4" fontId="33" fillId="0" borderId="10" xfId="3" applyNumberFormat="1" applyFont="1" applyBorder="1" applyAlignment="1">
      <alignment vertical="center" wrapText="1"/>
    </xf>
    <xf numFmtId="3" fontId="33" fillId="0" borderId="10" xfId="3" applyNumberFormat="1" applyFont="1" applyBorder="1" applyAlignment="1">
      <alignment vertical="center"/>
    </xf>
    <xf numFmtId="4" fontId="33" fillId="0" borderId="7" xfId="3" applyNumberFormat="1" applyFont="1" applyBorder="1" applyAlignment="1">
      <alignment vertical="center" wrapText="1"/>
    </xf>
    <xf numFmtId="9" fontId="33" fillId="0" borderId="7" xfId="6" applyFont="1" applyBorder="1" applyAlignment="1">
      <alignment vertical="center"/>
    </xf>
    <xf numFmtId="4" fontId="33" fillId="0" borderId="9" xfId="3" applyNumberFormat="1" applyFont="1" applyBorder="1" applyAlignment="1">
      <alignment vertical="center"/>
    </xf>
    <xf numFmtId="9" fontId="33" fillId="0" borderId="10" xfId="6" applyFont="1" applyBorder="1" applyAlignment="1">
      <alignment vertical="center"/>
    </xf>
    <xf numFmtId="4" fontId="33" fillId="0" borderId="7" xfId="3" applyNumberFormat="1" applyFont="1" applyBorder="1" applyAlignment="1">
      <alignment vertical="center"/>
    </xf>
    <xf numFmtId="4" fontId="33" fillId="0" borderId="0" xfId="3" applyNumberFormat="1" applyFont="1" applyAlignment="1">
      <alignment horizontal="center"/>
    </xf>
    <xf numFmtId="4" fontId="33" fillId="0" borderId="0" xfId="3" applyNumberFormat="1" applyFont="1" applyAlignment="1">
      <alignment wrapText="1"/>
    </xf>
    <xf numFmtId="4" fontId="33" fillId="0" borderId="0" xfId="3" applyNumberFormat="1" applyFont="1"/>
    <xf numFmtId="0" fontId="33" fillId="0" borderId="0" xfId="3" applyFont="1" applyAlignment="1">
      <alignment horizontal="center"/>
    </xf>
    <xf numFmtId="0" fontId="33" fillId="0" borderId="0" xfId="3" applyFont="1" applyAlignment="1">
      <alignment wrapText="1"/>
    </xf>
    <xf numFmtId="0" fontId="34" fillId="0" borderId="0" xfId="3" applyFont="1" applyAlignment="1">
      <alignment horizontal="left" vertical="center"/>
    </xf>
    <xf numFmtId="0" fontId="32" fillId="0" borderId="11" xfId="7" applyFont="1" applyBorder="1" applyAlignment="1" applyProtection="1">
      <alignment vertical="center"/>
    </xf>
    <xf numFmtId="4" fontId="14" fillId="0" borderId="12" xfId="3" applyNumberFormat="1" applyFont="1" applyBorder="1" applyAlignment="1">
      <alignment horizontal="center" vertical="center"/>
    </xf>
    <xf numFmtId="4" fontId="14" fillId="0" borderId="2" xfId="3" applyNumberFormat="1" applyFont="1" applyBorder="1" applyAlignment="1">
      <alignment vertical="center"/>
    </xf>
    <xf numFmtId="4" fontId="14" fillId="0" borderId="2" xfId="3" applyNumberFormat="1" applyFont="1" applyBorder="1" applyAlignment="1">
      <alignment horizontal="right" vertical="center"/>
    </xf>
    <xf numFmtId="4" fontId="14" fillId="0" borderId="13" xfId="3" applyNumberFormat="1" applyFont="1" applyBorder="1" applyAlignment="1">
      <alignment horizontal="left" vertical="center" indent="2"/>
    </xf>
    <xf numFmtId="4" fontId="17" fillId="0" borderId="9" xfId="3" applyNumberFormat="1" applyFont="1" applyBorder="1" applyAlignment="1">
      <alignment horizontal="right" vertical="center"/>
    </xf>
    <xf numFmtId="0" fontId="17" fillId="0" borderId="9" xfId="3" applyFont="1" applyBorder="1" applyAlignment="1">
      <alignment horizontal="right" vertical="center"/>
    </xf>
    <xf numFmtId="4" fontId="14" fillId="0" borderId="2" xfId="3" applyNumberFormat="1" applyFont="1" applyBorder="1" applyAlignment="1">
      <alignment horizontal="center" vertical="center"/>
    </xf>
    <xf numFmtId="0" fontId="17" fillId="0" borderId="0" xfId="3" applyFont="1"/>
    <xf numFmtId="4" fontId="25" fillId="0" borderId="2" xfId="3" applyNumberFormat="1" applyFont="1" applyBorder="1" applyAlignment="1">
      <alignment vertical="center"/>
    </xf>
    <xf numFmtId="4" fontId="25" fillId="0" borderId="2" xfId="3" applyNumberFormat="1" applyFont="1" applyBorder="1" applyAlignment="1">
      <alignment horizontal="right" vertical="center"/>
    </xf>
    <xf numFmtId="4" fontId="25" fillId="0" borderId="13" xfId="3" applyNumberFormat="1" applyFont="1" applyBorder="1" applyAlignment="1">
      <alignment horizontal="left" vertical="center" indent="2"/>
    </xf>
    <xf numFmtId="4" fontId="24" fillId="0" borderId="9" xfId="3" applyNumberFormat="1" applyFont="1" applyBorder="1" applyAlignment="1">
      <alignment horizontal="right" vertical="center"/>
    </xf>
    <xf numFmtId="0" fontId="24" fillId="0" borderId="9" xfId="3" applyFont="1" applyBorder="1" applyAlignment="1">
      <alignment horizontal="right" vertical="center"/>
    </xf>
    <xf numFmtId="4" fontId="25" fillId="0" borderId="2" xfId="3" applyNumberFormat="1" applyFont="1" applyBorder="1" applyAlignment="1">
      <alignment horizontal="center" vertical="center"/>
    </xf>
    <xf numFmtId="0" fontId="27" fillId="0" borderId="0" xfId="3" applyFont="1"/>
    <xf numFmtId="4" fontId="14" fillId="0" borderId="9" xfId="3" applyNumberFormat="1" applyFont="1" applyBorder="1" applyAlignment="1">
      <alignment vertical="center"/>
    </xf>
    <xf numFmtId="4" fontId="14" fillId="0" borderId="9" xfId="3" applyNumberFormat="1" applyFont="1" applyBorder="1" applyAlignment="1">
      <alignment horizontal="right" vertical="center"/>
    </xf>
    <xf numFmtId="4" fontId="14" fillId="0" borderId="9" xfId="3" applyNumberFormat="1" applyFont="1" applyBorder="1" applyAlignment="1">
      <alignment horizontal="left" vertical="center" indent="2"/>
    </xf>
    <xf numFmtId="4" fontId="14" fillId="3" borderId="2" xfId="3" applyNumberFormat="1" applyFont="1" applyFill="1" applyBorder="1" applyAlignment="1">
      <alignment vertical="center"/>
    </xf>
    <xf numFmtId="4" fontId="14" fillId="3" borderId="2" xfId="3" applyNumberFormat="1" applyFont="1" applyFill="1" applyBorder="1" applyAlignment="1">
      <alignment horizontal="right" vertical="center"/>
    </xf>
    <xf numFmtId="4" fontId="17" fillId="0" borderId="2" xfId="3" applyNumberFormat="1" applyFont="1" applyBorder="1" applyAlignment="1">
      <alignment horizontal="right" vertical="center"/>
    </xf>
    <xf numFmtId="0" fontId="24" fillId="0" borderId="0" xfId="3" applyFont="1"/>
    <xf numFmtId="0" fontId="35" fillId="0" borderId="11" xfId="7" applyFont="1" applyBorder="1" applyAlignment="1" applyProtection="1">
      <alignment vertical="center"/>
    </xf>
    <xf numFmtId="0" fontId="25" fillId="0" borderId="2" xfId="3" applyFont="1" applyBorder="1" applyAlignment="1">
      <alignment horizontal="center"/>
    </xf>
    <xf numFmtId="4" fontId="25" fillId="0" borderId="2" xfId="3" applyNumberFormat="1" applyFont="1" applyBorder="1" applyAlignment="1">
      <alignment horizontal="left"/>
    </xf>
    <xf numFmtId="4" fontId="25" fillId="0" borderId="2" xfId="3" applyNumberFormat="1" applyFont="1" applyBorder="1" applyAlignment="1">
      <alignment horizontal="right"/>
    </xf>
    <xf numFmtId="0" fontId="24" fillId="0" borderId="2" xfId="3" applyFont="1" applyBorder="1" applyAlignment="1">
      <alignment horizontal="justify"/>
    </xf>
    <xf numFmtId="4" fontId="24" fillId="0" borderId="2" xfId="3" applyNumberFormat="1" applyFont="1" applyBorder="1" applyAlignment="1">
      <alignment horizontal="right"/>
    </xf>
    <xf numFmtId="0" fontId="25" fillId="0" borderId="2" xfId="3" applyFont="1" applyBorder="1" applyAlignment="1">
      <alignment horizontal="justify"/>
    </xf>
    <xf numFmtId="0" fontId="25" fillId="0" borderId="2" xfId="3" applyFont="1" applyBorder="1" applyAlignment="1">
      <alignment horizontal="center" wrapText="1"/>
    </xf>
    <xf numFmtId="0" fontId="10" fillId="0" borderId="17" xfId="0" applyFont="1" applyBorder="1" applyAlignment="1">
      <alignment horizontal="center" vertical="center" wrapText="1"/>
    </xf>
    <xf numFmtId="0" fontId="0" fillId="0" borderId="3" xfId="0" applyBorder="1"/>
    <xf numFmtId="0" fontId="18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/>
    </xf>
    <xf numFmtId="0" fontId="36" fillId="0" borderId="20" xfId="0" applyFont="1" applyBorder="1" applyAlignment="1">
      <alignment vertical="center"/>
    </xf>
    <xf numFmtId="0" fontId="36" fillId="0" borderId="21" xfId="0" applyFont="1" applyBorder="1" applyAlignment="1">
      <alignment vertical="center" wrapText="1"/>
    </xf>
    <xf numFmtId="9" fontId="36" fillId="0" borderId="21" xfId="0" applyNumberFormat="1" applyFont="1" applyBorder="1" applyAlignment="1">
      <alignment horizontal="right" vertical="center"/>
    </xf>
    <xf numFmtId="0" fontId="36" fillId="0" borderId="21" xfId="0" applyFont="1" applyBorder="1" applyAlignment="1">
      <alignment horizontal="right" vertical="center"/>
    </xf>
    <xf numFmtId="0" fontId="37" fillId="0" borderId="20" xfId="0" applyFont="1" applyBorder="1" applyAlignment="1">
      <alignment vertical="center"/>
    </xf>
    <xf numFmtId="0" fontId="37" fillId="0" borderId="21" xfId="0" applyFont="1" applyBorder="1" applyAlignment="1">
      <alignment vertical="center" wrapText="1"/>
    </xf>
    <xf numFmtId="9" fontId="37" fillId="0" borderId="21" xfId="0" applyNumberFormat="1" applyFont="1" applyBorder="1" applyAlignment="1">
      <alignment horizontal="right" vertical="center"/>
    </xf>
    <xf numFmtId="0" fontId="37" fillId="0" borderId="21" xfId="0" applyFont="1" applyBorder="1" applyAlignment="1">
      <alignment horizontal="right" vertical="center"/>
    </xf>
    <xf numFmtId="4" fontId="36" fillId="0" borderId="21" xfId="0" applyNumberFormat="1" applyFont="1" applyBorder="1" applyAlignment="1">
      <alignment horizontal="right" vertical="center"/>
    </xf>
    <xf numFmtId="4" fontId="37" fillId="0" borderId="21" xfId="0" applyNumberFormat="1" applyFont="1" applyBorder="1" applyAlignment="1">
      <alignment horizontal="right" vertical="center"/>
    </xf>
    <xf numFmtId="0" fontId="39" fillId="0" borderId="0" xfId="0" applyFont="1"/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/>
    </xf>
    <xf numFmtId="0" fontId="21" fillId="0" borderId="20" xfId="0" applyFont="1" applyBorder="1" applyAlignment="1">
      <alignment vertical="center"/>
    </xf>
    <xf numFmtId="0" fontId="21" fillId="0" borderId="21" xfId="0" applyFont="1" applyBorder="1" applyAlignment="1">
      <alignment vertical="center" wrapText="1"/>
    </xf>
    <xf numFmtId="9" fontId="21" fillId="0" borderId="21" xfId="0" applyNumberFormat="1" applyFont="1" applyBorder="1" applyAlignment="1">
      <alignment horizontal="right" vertical="center"/>
    </xf>
    <xf numFmtId="0" fontId="21" fillId="0" borderId="21" xfId="0" applyFont="1" applyBorder="1" applyAlignment="1">
      <alignment horizontal="right" vertical="center"/>
    </xf>
    <xf numFmtId="0" fontId="40" fillId="0" borderId="20" xfId="0" applyFont="1" applyBorder="1" applyAlignment="1">
      <alignment vertical="center"/>
    </xf>
    <xf numFmtId="0" fontId="40" fillId="0" borderId="21" xfId="0" applyFont="1" applyBorder="1" applyAlignment="1">
      <alignment vertical="center" wrapText="1"/>
    </xf>
    <xf numFmtId="9" fontId="40" fillId="0" borderId="21" xfId="0" applyNumberFormat="1" applyFont="1" applyBorder="1" applyAlignment="1">
      <alignment horizontal="right" vertical="center"/>
    </xf>
    <xf numFmtId="0" fontId="40" fillId="0" borderId="21" xfId="0" applyFont="1" applyBorder="1" applyAlignment="1">
      <alignment horizontal="right" vertical="center"/>
    </xf>
    <xf numFmtId="9" fontId="21" fillId="0" borderId="21" xfId="0" applyNumberFormat="1" applyFont="1" applyBorder="1" applyAlignment="1">
      <alignment vertical="center"/>
    </xf>
    <xf numFmtId="9" fontId="40" fillId="0" borderId="21" xfId="0" applyNumberFormat="1" applyFont="1" applyBorder="1" applyAlignment="1">
      <alignment vertical="center"/>
    </xf>
    <xf numFmtId="4" fontId="21" fillId="0" borderId="21" xfId="0" applyNumberFormat="1" applyFont="1" applyBorder="1" applyAlignment="1">
      <alignment horizontal="right" vertical="center"/>
    </xf>
    <xf numFmtId="4" fontId="40" fillId="0" borderId="21" xfId="0" applyNumberFormat="1" applyFont="1" applyBorder="1" applyAlignment="1">
      <alignment horizontal="right" vertical="center"/>
    </xf>
    <xf numFmtId="0" fontId="21" fillId="0" borderId="21" xfId="0" applyFont="1" applyBorder="1" applyAlignment="1">
      <alignment vertical="center"/>
    </xf>
    <xf numFmtId="0" fontId="40" fillId="0" borderId="21" xfId="0" applyFont="1" applyBorder="1" applyAlignment="1">
      <alignment vertical="center"/>
    </xf>
    <xf numFmtId="11" fontId="40" fillId="0" borderId="20" xfId="0" applyNumberFormat="1" applyFont="1" applyBorder="1" applyAlignment="1">
      <alignment vertical="center"/>
    </xf>
    <xf numFmtId="0" fontId="40" fillId="0" borderId="4" xfId="0" applyFont="1" applyBorder="1" applyAlignment="1">
      <alignment vertical="center" wrapText="1"/>
    </xf>
    <xf numFmtId="0" fontId="12" fillId="0" borderId="0" xfId="7" applyFont="1" applyAlignment="1" applyProtection="1">
      <alignment vertical="center"/>
    </xf>
    <xf numFmtId="0" fontId="41" fillId="0" borderId="19" xfId="0" applyFont="1" applyBorder="1" applyAlignment="1">
      <alignment horizontal="center" vertical="center" wrapText="1"/>
    </xf>
    <xf numFmtId="0" fontId="41" fillId="0" borderId="17" xfId="0" applyFont="1" applyBorder="1" applyAlignment="1">
      <alignment horizontal="center" vertical="center" wrapText="1"/>
    </xf>
    <xf numFmtId="0" fontId="36" fillId="0" borderId="20" xfId="0" applyFont="1" applyBorder="1" applyAlignment="1">
      <alignment horizontal="left" vertical="center"/>
    </xf>
    <xf numFmtId="0" fontId="37" fillId="0" borderId="20" xfId="0" applyFont="1" applyBorder="1" applyAlignment="1">
      <alignment horizontal="left" vertical="center"/>
    </xf>
    <xf numFmtId="0" fontId="21" fillId="0" borderId="20" xfId="0" applyFont="1" applyBorder="1" applyAlignment="1">
      <alignment horizontal="left" vertical="center"/>
    </xf>
    <xf numFmtId="0" fontId="40" fillId="0" borderId="20" xfId="0" applyFont="1" applyBorder="1" applyAlignment="1">
      <alignment horizontal="left" vertical="center"/>
    </xf>
    <xf numFmtId="11" fontId="40" fillId="0" borderId="20" xfId="0" applyNumberFormat="1" applyFont="1" applyBorder="1" applyAlignment="1">
      <alignment horizontal="left" vertical="center"/>
    </xf>
    <xf numFmtId="0" fontId="42" fillId="0" borderId="19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20" xfId="0" applyFont="1" applyBorder="1" applyAlignment="1">
      <alignment vertical="center"/>
    </xf>
    <xf numFmtId="0" fontId="40" fillId="0" borderId="21" xfId="0" applyFont="1" applyBorder="1" applyAlignment="1">
      <alignment horizontal="center" vertical="center"/>
    </xf>
    <xf numFmtId="4" fontId="40" fillId="0" borderId="21" xfId="0" applyNumberFormat="1" applyFont="1" applyBorder="1" applyAlignment="1">
      <alignment horizontal="center" vertical="center"/>
    </xf>
    <xf numFmtId="9" fontId="43" fillId="0" borderId="21" xfId="0" applyNumberFormat="1" applyFont="1" applyBorder="1" applyAlignment="1">
      <alignment horizontal="center" vertical="center"/>
    </xf>
    <xf numFmtId="4" fontId="43" fillId="0" borderId="21" xfId="0" applyNumberFormat="1" applyFont="1" applyBorder="1" applyAlignment="1">
      <alignment horizontal="right" vertical="center"/>
    </xf>
    <xf numFmtId="0" fontId="43" fillId="0" borderId="21" xfId="0" applyFont="1" applyBorder="1" applyAlignment="1">
      <alignment vertical="center"/>
    </xf>
    <xf numFmtId="4" fontId="42" fillId="0" borderId="21" xfId="0" applyNumberFormat="1" applyFont="1" applyBorder="1" applyAlignment="1">
      <alignment horizontal="right" vertical="center"/>
    </xf>
    <xf numFmtId="0" fontId="43" fillId="0" borderId="21" xfId="0" applyFont="1" applyBorder="1" applyAlignment="1">
      <alignment horizontal="right" vertical="center"/>
    </xf>
    <xf numFmtId="0" fontId="42" fillId="0" borderId="21" xfId="0" applyFont="1" applyBorder="1" applyAlignment="1">
      <alignment horizontal="right" vertical="center"/>
    </xf>
    <xf numFmtId="9" fontId="22" fillId="0" borderId="1" xfId="0" applyNumberFormat="1" applyFont="1" applyBorder="1"/>
    <xf numFmtId="4" fontId="22" fillId="0" borderId="0" xfId="0" applyNumberFormat="1" applyFont="1"/>
    <xf numFmtId="0" fontId="1" fillId="0" borderId="0" xfId="9" applyAlignment="1">
      <alignment wrapText="1"/>
    </xf>
    <xf numFmtId="0" fontId="7" fillId="0" borderId="0" xfId="3" applyAlignment="1">
      <alignment wrapText="1"/>
    </xf>
    <xf numFmtId="0" fontId="45" fillId="0" borderId="0" xfId="0" applyFont="1" applyAlignment="1">
      <alignment wrapText="1"/>
    </xf>
    <xf numFmtId="0" fontId="9" fillId="0" borderId="0" xfId="7" applyBorder="1" applyAlignment="1" applyProtection="1"/>
    <xf numFmtId="0" fontId="9" fillId="0" borderId="0" xfId="7" applyBorder="1" applyAlignment="1" applyProtection="1">
      <alignment vertical="center"/>
    </xf>
    <xf numFmtId="0" fontId="41" fillId="0" borderId="19" xfId="0" applyFont="1" applyBorder="1" applyAlignment="1">
      <alignment horizontal="center" vertical="center"/>
    </xf>
    <xf numFmtId="0" fontId="41" fillId="0" borderId="17" xfId="0" applyFont="1" applyBorder="1" applyAlignment="1">
      <alignment horizontal="center" vertical="center"/>
    </xf>
    <xf numFmtId="0" fontId="9" fillId="0" borderId="0" xfId="7" applyBorder="1" applyAlignment="1" applyProtection="1">
      <alignment horizontal="center" vertical="center"/>
    </xf>
    <xf numFmtId="0" fontId="20" fillId="0" borderId="0" xfId="9" applyFont="1" applyAlignment="1">
      <alignment horizontal="justify" vertical="center" wrapText="1"/>
    </xf>
    <xf numFmtId="0" fontId="7" fillId="0" borderId="2" xfId="3" applyBorder="1" applyAlignment="1">
      <alignment horizontal="center"/>
    </xf>
    <xf numFmtId="0" fontId="7" fillId="0" borderId="10" xfId="3" applyBorder="1" applyAlignment="1">
      <alignment horizontal="center"/>
    </xf>
    <xf numFmtId="0" fontId="7" fillId="0" borderId="7" xfId="3" applyBorder="1" applyAlignment="1">
      <alignment horizontal="center"/>
    </xf>
    <xf numFmtId="0" fontId="7" fillId="2" borderId="2" xfId="3" applyFill="1" applyBorder="1" applyAlignment="1">
      <alignment horizontal="center"/>
    </xf>
    <xf numFmtId="1" fontId="48" fillId="0" borderId="2" xfId="0" applyNumberFormat="1" applyFont="1" applyBorder="1" applyAlignment="1">
      <alignment horizontal="center"/>
    </xf>
    <xf numFmtId="0" fontId="7" fillId="0" borderId="7" xfId="7" applyFont="1" applyBorder="1" applyAlignment="1" applyProtection="1">
      <alignment horizontal="center" vertical="center" wrapText="1"/>
    </xf>
    <xf numFmtId="0" fontId="7" fillId="0" borderId="9" xfId="7" applyFont="1" applyBorder="1" applyAlignment="1" applyProtection="1">
      <alignment horizontal="center" vertical="center" wrapText="1"/>
    </xf>
    <xf numFmtId="0" fontId="7" fillId="0" borderId="10" xfId="7" applyFont="1" applyBorder="1" applyAlignment="1" applyProtection="1">
      <alignment horizontal="center" vertical="center" wrapText="1"/>
    </xf>
    <xf numFmtId="0" fontId="8" fillId="0" borderId="2" xfId="3" applyFont="1" applyBorder="1" applyAlignment="1">
      <alignment horizontal="center"/>
    </xf>
    <xf numFmtId="0" fontId="46" fillId="0" borderId="7" xfId="7" applyFont="1" applyBorder="1" applyAlignment="1" applyProtection="1">
      <alignment horizontal="center" vertical="center" wrapText="1"/>
    </xf>
    <xf numFmtId="0" fontId="46" fillId="0" borderId="9" xfId="7" applyFont="1" applyBorder="1" applyAlignment="1" applyProtection="1">
      <alignment horizontal="center" vertical="center" wrapText="1"/>
    </xf>
    <xf numFmtId="0" fontId="46" fillId="0" borderId="10" xfId="7" applyFont="1" applyBorder="1" applyAlignment="1" applyProtection="1">
      <alignment horizontal="center" vertical="center" wrapText="1"/>
    </xf>
    <xf numFmtId="0" fontId="7" fillId="0" borderId="2" xfId="7" applyFont="1" applyBorder="1" applyAlignment="1" applyProtection="1">
      <alignment horizontal="center" vertical="center" wrapText="1"/>
    </xf>
    <xf numFmtId="0" fontId="9" fillId="0" borderId="12" xfId="7" applyBorder="1" applyAlignment="1" applyProtection="1">
      <alignment horizontal="left"/>
    </xf>
    <xf numFmtId="0" fontId="9" fillId="0" borderId="14" xfId="7" applyBorder="1" applyAlignment="1" applyProtection="1">
      <alignment horizontal="left"/>
    </xf>
    <xf numFmtId="0" fontId="9" fillId="0" borderId="7" xfId="7" applyBorder="1" applyAlignment="1" applyProtection="1">
      <alignment horizontal="left" vertical="center"/>
    </xf>
    <xf numFmtId="0" fontId="9" fillId="0" borderId="9" xfId="7" applyBorder="1" applyAlignment="1" applyProtection="1">
      <alignment horizontal="left" vertical="center"/>
    </xf>
    <xf numFmtId="0" fontId="9" fillId="0" borderId="10" xfId="7" applyBorder="1" applyAlignment="1" applyProtection="1">
      <alignment horizontal="left" vertical="center"/>
    </xf>
    <xf numFmtId="0" fontId="9" fillId="0" borderId="2" xfId="7" applyBorder="1" applyAlignment="1" applyProtection="1">
      <alignment horizontal="left" vertical="center"/>
    </xf>
    <xf numFmtId="0" fontId="9" fillId="0" borderId="2" xfId="7" applyBorder="1" applyAlignment="1" applyProtection="1">
      <alignment horizontal="left" vertical="center" wrapText="1"/>
    </xf>
    <xf numFmtId="0" fontId="9" fillId="0" borderId="2" xfId="7" applyBorder="1" applyAlignment="1" applyProtection="1">
      <alignment horizontal="left"/>
    </xf>
    <xf numFmtId="0" fontId="9" fillId="0" borderId="2" xfId="7" applyBorder="1" applyAlignment="1" applyProtection="1">
      <alignment horizontal="center"/>
    </xf>
    <xf numFmtId="0" fontId="9" fillId="0" borderId="5" xfId="7" applyBorder="1" applyAlignment="1" applyProtection="1">
      <alignment horizontal="left" vertical="center"/>
    </xf>
    <xf numFmtId="0" fontId="9" fillId="0" borderId="6" xfId="7" applyBorder="1" applyAlignment="1" applyProtection="1">
      <alignment horizontal="left" vertical="center"/>
    </xf>
    <xf numFmtId="0" fontId="8" fillId="0" borderId="2" xfId="7" applyFont="1" applyBorder="1" applyAlignment="1" applyProtection="1">
      <alignment horizontal="center"/>
    </xf>
    <xf numFmtId="0" fontId="44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0" fillId="0" borderId="2" xfId="0" applyBorder="1" applyAlignment="1" applyProtection="1">
      <alignment horizontal="left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/>
      <protection locked="0"/>
    </xf>
    <xf numFmtId="0" fontId="0" fillId="0" borderId="6" xfId="0" applyBorder="1" applyAlignment="1" applyProtection="1">
      <alignment horizontal="left"/>
      <protection locked="0"/>
    </xf>
    <xf numFmtId="0" fontId="0" fillId="0" borderId="7" xfId="0" applyBorder="1" applyAlignment="1">
      <alignment horizontal="center" wrapText="1"/>
    </xf>
    <xf numFmtId="0" fontId="0" fillId="0" borderId="10" xfId="0" applyBorder="1" applyAlignment="1">
      <alignment horizontal="center"/>
    </xf>
    <xf numFmtId="0" fontId="12" fillId="0" borderId="0" xfId="7" applyFont="1" applyAlignment="1" applyProtection="1">
      <alignment horizontal="center" vertical="center"/>
    </xf>
    <xf numFmtId="0" fontId="25" fillId="0" borderId="11" xfId="3" applyFont="1" applyBorder="1" applyAlignment="1">
      <alignment horizontal="center" vertical="center"/>
    </xf>
    <xf numFmtId="0" fontId="26" fillId="0" borderId="0" xfId="7" applyFont="1" applyAlignment="1" applyProtection="1">
      <alignment horizontal="center" vertical="center"/>
    </xf>
    <xf numFmtId="0" fontId="29" fillId="0" borderId="11" xfId="3" applyFont="1" applyBorder="1" applyAlignment="1">
      <alignment horizontal="center" vertical="center"/>
    </xf>
    <xf numFmtId="0" fontId="23" fillId="0" borderId="13" xfId="3" applyFont="1" applyBorder="1" applyAlignment="1">
      <alignment horizontal="center"/>
    </xf>
    <xf numFmtId="0" fontId="23" fillId="0" borderId="0" xfId="3" applyFont="1" applyAlignment="1">
      <alignment horizontal="center"/>
    </xf>
    <xf numFmtId="0" fontId="30" fillId="0" borderId="0" xfId="7" applyFont="1" applyAlignment="1" applyProtection="1">
      <alignment horizontal="center" vertical="center"/>
    </xf>
    <xf numFmtId="0" fontId="29" fillId="0" borderId="0" xfId="3" applyFont="1" applyAlignment="1">
      <alignment horizontal="center" vertical="center"/>
    </xf>
    <xf numFmtId="0" fontId="32" fillId="0" borderId="11" xfId="7" applyFont="1" applyBorder="1" applyAlignment="1" applyProtection="1">
      <alignment horizontal="center" vertical="center"/>
    </xf>
    <xf numFmtId="4" fontId="31" fillId="0" borderId="2" xfId="3" applyNumberFormat="1" applyFont="1" applyBorder="1" applyAlignment="1">
      <alignment horizontal="center" vertical="center"/>
    </xf>
    <xf numFmtId="4" fontId="25" fillId="0" borderId="2" xfId="3" applyNumberFormat="1" applyFont="1" applyBorder="1" applyAlignment="1">
      <alignment horizontal="center"/>
    </xf>
    <xf numFmtId="0" fontId="34" fillId="0" borderId="0" xfId="3" applyFont="1" applyAlignment="1">
      <alignment horizontal="center" vertical="center"/>
    </xf>
    <xf numFmtId="0" fontId="47" fillId="0" borderId="24" xfId="7" applyFont="1" applyBorder="1" applyAlignment="1" applyProtection="1">
      <alignment horizontal="center" vertical="center"/>
    </xf>
    <xf numFmtId="0" fontId="47" fillId="0" borderId="11" xfId="7" applyFont="1" applyBorder="1" applyAlignment="1" applyProtection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10" fillId="0" borderId="16" xfId="0" applyFont="1" applyBorder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8" fillId="0" borderId="16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right" vertical="center"/>
    </xf>
    <xf numFmtId="0" fontId="40" fillId="0" borderId="20" xfId="0" applyFont="1" applyBorder="1" applyAlignment="1">
      <alignment horizontal="right" vertical="center"/>
    </xf>
    <xf numFmtId="9" fontId="40" fillId="0" borderId="22" xfId="0" applyNumberFormat="1" applyFont="1" applyBorder="1" applyAlignment="1">
      <alignment horizontal="right" vertical="center"/>
    </xf>
    <xf numFmtId="9" fontId="40" fillId="0" borderId="20" xfId="0" applyNumberFormat="1" applyFont="1" applyBorder="1" applyAlignment="1">
      <alignment horizontal="right" vertical="center"/>
    </xf>
    <xf numFmtId="0" fontId="38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40" fillId="0" borderId="22" xfId="0" applyFont="1" applyBorder="1" applyAlignment="1">
      <alignment vertical="center"/>
    </xf>
    <xf numFmtId="0" fontId="40" fillId="0" borderId="20" xfId="0" applyFont="1" applyBorder="1" applyAlignment="1">
      <alignment vertical="center"/>
    </xf>
    <xf numFmtId="0" fontId="40" fillId="0" borderId="16" xfId="0" applyFont="1" applyBorder="1" applyAlignment="1">
      <alignment horizontal="center" vertical="center" wrapText="1"/>
    </xf>
    <xf numFmtId="0" fontId="40" fillId="0" borderId="23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left" vertical="center"/>
    </xf>
    <xf numFmtId="0" fontId="40" fillId="0" borderId="20" xfId="0" applyFont="1" applyBorder="1" applyAlignment="1">
      <alignment horizontal="left" vertical="center"/>
    </xf>
    <xf numFmtId="4" fontId="40" fillId="0" borderId="22" xfId="0" applyNumberFormat="1" applyFont="1" applyBorder="1" applyAlignment="1">
      <alignment horizontal="right" vertical="center"/>
    </xf>
    <xf numFmtId="4" fontId="40" fillId="0" borderId="20" xfId="0" applyNumberFormat="1" applyFont="1" applyBorder="1" applyAlignment="1">
      <alignment horizontal="right" vertical="center"/>
    </xf>
  </cellXfs>
  <cellStyles count="11">
    <cellStyle name="Hipervínculo" xfId="7" builtinId="8"/>
    <cellStyle name="Millares 2" xfId="2" xr:uid="{00000000-0005-0000-0000-000002000000}"/>
    <cellStyle name="Millares 3" xfId="10" xr:uid="{E10AE6D4-091C-45A7-8F90-A946547BE99D}"/>
    <cellStyle name="Normal" xfId="0" builtinId="0"/>
    <cellStyle name="Normal 2" xfId="3" xr:uid="{00000000-0005-0000-0000-000004000000}"/>
    <cellStyle name="Normal 3" xfId="4" xr:uid="{00000000-0005-0000-0000-000005000000}"/>
    <cellStyle name="Normal 4" xfId="5" xr:uid="{00000000-0005-0000-0000-000006000000}"/>
    <cellStyle name="Normal 4 2" xfId="9" xr:uid="{29169423-710A-4D18-B14A-EC02979BB0E2}"/>
    <cellStyle name="Normal 5" xfId="8" xr:uid="{2B3E1390-34F7-4DD6-8DE2-86CA49465E81}"/>
    <cellStyle name="Porcentaje" xfId="1" builtinId="5"/>
    <cellStyle name="Porcentaje 2" xfId="6" xr:uid="{00000000-0005-0000-0000-000008000000}"/>
  </cellStyles>
  <dxfs count="12">
    <dxf>
      <font>
        <b/>
        <i val="0"/>
        <color rgb="FFFF0000"/>
      </font>
    </dxf>
    <dxf>
      <font>
        <b/>
        <i val="0"/>
        <color rgb="FF00B050"/>
      </font>
    </dxf>
    <dxf>
      <numFmt numFmtId="13" formatCode="0%"/>
    </dxf>
    <dxf>
      <numFmt numFmtId="14" formatCode="0.00%"/>
      <fill>
        <patternFill patternType="none">
          <bgColor auto="1"/>
        </patternFill>
      </fill>
    </dxf>
    <dxf>
      <numFmt numFmtId="3" formatCode="#,##0"/>
      <fill>
        <patternFill patternType="none">
          <bgColor auto="1"/>
        </patternFill>
      </fill>
    </dxf>
    <dxf>
      <numFmt numFmtId="166" formatCode="#,##0,,\ &quot;M€&quot;"/>
      <fill>
        <patternFill patternType="none">
          <bgColor auto="1"/>
        </patternFill>
      </fill>
    </dxf>
    <dxf>
      <font>
        <color theme="0"/>
      </font>
      <border>
        <left/>
        <right/>
        <top/>
        <bottom/>
      </border>
    </dxf>
    <dxf>
      <font>
        <b val="0"/>
        <i val="0"/>
        <strike val="0"/>
      </font>
    </dxf>
    <dxf>
      <font>
        <b val="0"/>
        <i val="0"/>
        <strike val="0"/>
      </font>
    </dxf>
    <dxf>
      <font>
        <b val="0"/>
        <i val="0"/>
        <strike val="0"/>
      </font>
    </dxf>
    <dxf>
      <font>
        <color rgb="FF00B05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Consulta!$G$5</c:f>
          <c:strCache>
            <c:ptCount val="1"/>
            <c:pt idx="0">
              <c:v>Liquidación del presupuesto de gasto _x000d_Gasto público por habitante  _x000d_SANIDAD</c:v>
            </c:pt>
          </c:strCache>
        </c:strRef>
      </c:tx>
      <c:overlay val="0"/>
      <c:txPr>
        <a:bodyPr/>
        <a:lstStyle/>
        <a:p>
          <a:pPr>
            <a:defRPr sz="12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v/>
          </c:tx>
          <c:invertIfNegative val="0"/>
          <c:cat>
            <c:numRef>
              <c:f>Consulta!$B$10:$E$10</c:f>
              <c:numCache>
                <c:formatCode>General</c:formatCod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numCache>
            </c:numRef>
          </c:cat>
          <c:val>
            <c:numRef>
              <c:f>[0]!valoresGrafico</c:f>
              <c:numCache>
                <c:formatCode>#,##0.00</c:formatCode>
                <c:ptCount val="4"/>
                <c:pt idx="0">
                  <c:v>1983.8880140781437</c:v>
                </c:pt>
                <c:pt idx="1">
                  <c:v>1865.264259562703</c:v>
                </c:pt>
                <c:pt idx="2">
                  <c:v>1943.0784834319577</c:v>
                </c:pt>
                <c:pt idx="3">
                  <c:v>2044.5558551628494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3-4D21-8D47-20BF33BEC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653824"/>
        <c:axId val="94688384"/>
      </c:barChart>
      <c:catAx>
        <c:axId val="946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4688384"/>
        <c:crosses val="autoZero"/>
        <c:auto val="1"/>
        <c:lblAlgn val="ctr"/>
        <c:lblOffset val="100"/>
        <c:noMultiLvlLbl val="0"/>
      </c:catAx>
      <c:valAx>
        <c:axId val="94688384"/>
        <c:scaling>
          <c:orientation val="minMax"/>
          <c:min val="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94653824"/>
        <c:crosses val="autoZero"/>
        <c:crossBetween val="between"/>
      </c:valAx>
      <c:dTable>
        <c:showHorzBorder val="1"/>
        <c:showVertBorder val="1"/>
        <c:showOutline val="1"/>
        <c:showKeys val="0"/>
      </c:dTable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548-4337-BB1E-1C9833C81AAD}"/>
            </c:ext>
          </c:extLst>
        </c:ser>
        <c:ser>
          <c:idx val="1"/>
          <c:order val="1"/>
          <c:tx>
            <c:v>2009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3548-4337-BB1E-1C9833C81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69056"/>
        <c:axId val="133079040"/>
      </c:barChart>
      <c:catAx>
        <c:axId val="1330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0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079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0690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BAB-47E4-89C2-E827424C037F}"/>
            </c:ext>
          </c:extLst>
        </c:ser>
        <c:ser>
          <c:idx val="1"/>
          <c:order val="1"/>
          <c:tx>
            <c:v>2009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BAB-47E4-89C2-E827424C0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461888"/>
        <c:axId val="133463424"/>
      </c:barChart>
      <c:catAx>
        <c:axId val="1334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46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463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4618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227-4C9A-AE24-FC058E22BD44}"/>
            </c:ext>
          </c:extLst>
        </c:ser>
        <c:ser>
          <c:idx val="1"/>
          <c:order val="1"/>
          <c:tx>
            <c:v>2009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227-4C9A-AE24-FC058E22B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89184"/>
        <c:axId val="133790720"/>
      </c:barChart>
      <c:catAx>
        <c:axId val="13378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790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79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37891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95A-4182-8296-A28A931AC21D}"/>
            </c:ext>
          </c:extLst>
        </c:ser>
        <c:ser>
          <c:idx val="1"/>
          <c:order val="1"/>
          <c:tx>
            <c:v>2009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95A-4182-8296-A28A931AC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712768"/>
        <c:axId val="137714304"/>
      </c:barChart>
      <c:catAx>
        <c:axId val="137712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1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714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1276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2008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E89-42BE-8F78-4C2BB7811430}"/>
            </c:ext>
          </c:extLst>
        </c:ser>
        <c:ser>
          <c:idx val="1"/>
          <c:order val="1"/>
          <c:tx>
            <c:v>2009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'A3.4'!#REF!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'A3.4'!#REF!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E89-42BE-8F78-4C2BB7811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752960"/>
        <c:axId val="137754496"/>
      </c:barChart>
      <c:catAx>
        <c:axId val="1377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5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754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3775296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gif"/><Relationship Id="rId21" Type="http://schemas.openxmlformats.org/officeDocument/2006/relationships/image" Target="../media/image21.gif"/><Relationship Id="rId42" Type="http://schemas.openxmlformats.org/officeDocument/2006/relationships/image" Target="../media/image42.gif"/><Relationship Id="rId63" Type="http://schemas.openxmlformats.org/officeDocument/2006/relationships/image" Target="../media/image63.gif"/><Relationship Id="rId84" Type="http://schemas.openxmlformats.org/officeDocument/2006/relationships/image" Target="../media/image84.gif"/><Relationship Id="rId138" Type="http://schemas.openxmlformats.org/officeDocument/2006/relationships/image" Target="../media/image138.emf"/><Relationship Id="rId159" Type="http://schemas.openxmlformats.org/officeDocument/2006/relationships/image" Target="../media/image159.emf"/><Relationship Id="rId107" Type="http://schemas.openxmlformats.org/officeDocument/2006/relationships/image" Target="../media/image107.gif"/><Relationship Id="rId11" Type="http://schemas.openxmlformats.org/officeDocument/2006/relationships/image" Target="../media/image11.gif"/><Relationship Id="rId32" Type="http://schemas.openxmlformats.org/officeDocument/2006/relationships/image" Target="../media/image32.gif"/><Relationship Id="rId53" Type="http://schemas.openxmlformats.org/officeDocument/2006/relationships/image" Target="../media/image53.gif"/><Relationship Id="rId74" Type="http://schemas.openxmlformats.org/officeDocument/2006/relationships/image" Target="../media/image74.gif"/><Relationship Id="rId128" Type="http://schemas.openxmlformats.org/officeDocument/2006/relationships/image" Target="../media/image128.emf"/><Relationship Id="rId149" Type="http://schemas.openxmlformats.org/officeDocument/2006/relationships/image" Target="../media/image149.emf"/><Relationship Id="rId5" Type="http://schemas.openxmlformats.org/officeDocument/2006/relationships/image" Target="../media/image5.gif"/><Relationship Id="rId95" Type="http://schemas.openxmlformats.org/officeDocument/2006/relationships/image" Target="../media/image95.gif"/><Relationship Id="rId160" Type="http://schemas.openxmlformats.org/officeDocument/2006/relationships/image" Target="../media/image160.emf"/><Relationship Id="rId22" Type="http://schemas.openxmlformats.org/officeDocument/2006/relationships/image" Target="../media/image22.gif"/><Relationship Id="rId43" Type="http://schemas.openxmlformats.org/officeDocument/2006/relationships/image" Target="../media/image43.gif"/><Relationship Id="rId64" Type="http://schemas.openxmlformats.org/officeDocument/2006/relationships/image" Target="../media/image64.gif"/><Relationship Id="rId118" Type="http://schemas.openxmlformats.org/officeDocument/2006/relationships/image" Target="../media/image118.gif"/><Relationship Id="rId139" Type="http://schemas.openxmlformats.org/officeDocument/2006/relationships/image" Target="../media/image139.emf"/><Relationship Id="rId85" Type="http://schemas.openxmlformats.org/officeDocument/2006/relationships/image" Target="../media/image85.gif"/><Relationship Id="rId150" Type="http://schemas.openxmlformats.org/officeDocument/2006/relationships/image" Target="../media/image150.emf"/><Relationship Id="rId12" Type="http://schemas.openxmlformats.org/officeDocument/2006/relationships/image" Target="../media/image12.gif"/><Relationship Id="rId33" Type="http://schemas.openxmlformats.org/officeDocument/2006/relationships/image" Target="../media/image33.gif"/><Relationship Id="rId108" Type="http://schemas.openxmlformats.org/officeDocument/2006/relationships/image" Target="../media/image108.gif"/><Relationship Id="rId129" Type="http://schemas.openxmlformats.org/officeDocument/2006/relationships/image" Target="../media/image129.emf"/><Relationship Id="rId54" Type="http://schemas.openxmlformats.org/officeDocument/2006/relationships/image" Target="../media/image54.gif"/><Relationship Id="rId70" Type="http://schemas.openxmlformats.org/officeDocument/2006/relationships/image" Target="../media/image70.gif"/><Relationship Id="rId75" Type="http://schemas.openxmlformats.org/officeDocument/2006/relationships/image" Target="../media/image75.gif"/><Relationship Id="rId91" Type="http://schemas.openxmlformats.org/officeDocument/2006/relationships/image" Target="../media/image91.gif"/><Relationship Id="rId96" Type="http://schemas.openxmlformats.org/officeDocument/2006/relationships/image" Target="../media/image96.gif"/><Relationship Id="rId140" Type="http://schemas.openxmlformats.org/officeDocument/2006/relationships/image" Target="../media/image140.emf"/><Relationship Id="rId145" Type="http://schemas.openxmlformats.org/officeDocument/2006/relationships/image" Target="../media/image145.emf"/><Relationship Id="rId161" Type="http://schemas.openxmlformats.org/officeDocument/2006/relationships/image" Target="../media/image161.emf"/><Relationship Id="rId166" Type="http://schemas.openxmlformats.org/officeDocument/2006/relationships/image" Target="../media/image166.em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23" Type="http://schemas.openxmlformats.org/officeDocument/2006/relationships/image" Target="../media/image23.gif"/><Relationship Id="rId28" Type="http://schemas.openxmlformats.org/officeDocument/2006/relationships/image" Target="../media/image28.gif"/><Relationship Id="rId49" Type="http://schemas.openxmlformats.org/officeDocument/2006/relationships/image" Target="../media/image49.gif"/><Relationship Id="rId114" Type="http://schemas.openxmlformats.org/officeDocument/2006/relationships/image" Target="../media/image114.gif"/><Relationship Id="rId119" Type="http://schemas.openxmlformats.org/officeDocument/2006/relationships/image" Target="../media/image119.emf"/><Relationship Id="rId44" Type="http://schemas.openxmlformats.org/officeDocument/2006/relationships/image" Target="../media/image44.gif"/><Relationship Id="rId60" Type="http://schemas.openxmlformats.org/officeDocument/2006/relationships/image" Target="../media/image60.gif"/><Relationship Id="rId65" Type="http://schemas.openxmlformats.org/officeDocument/2006/relationships/image" Target="../media/image65.gif"/><Relationship Id="rId81" Type="http://schemas.openxmlformats.org/officeDocument/2006/relationships/image" Target="../media/image81.gif"/><Relationship Id="rId86" Type="http://schemas.openxmlformats.org/officeDocument/2006/relationships/image" Target="../media/image86.gif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151" Type="http://schemas.openxmlformats.org/officeDocument/2006/relationships/image" Target="../media/image151.emf"/><Relationship Id="rId156" Type="http://schemas.openxmlformats.org/officeDocument/2006/relationships/image" Target="../media/image156.emf"/><Relationship Id="rId13" Type="http://schemas.openxmlformats.org/officeDocument/2006/relationships/image" Target="../media/image13.gif"/><Relationship Id="rId18" Type="http://schemas.openxmlformats.org/officeDocument/2006/relationships/image" Target="../media/image18.gif"/><Relationship Id="rId39" Type="http://schemas.openxmlformats.org/officeDocument/2006/relationships/image" Target="../media/image39.gif"/><Relationship Id="rId109" Type="http://schemas.openxmlformats.org/officeDocument/2006/relationships/image" Target="../media/image109.gif"/><Relationship Id="rId34" Type="http://schemas.openxmlformats.org/officeDocument/2006/relationships/image" Target="../media/image34.gif"/><Relationship Id="rId50" Type="http://schemas.openxmlformats.org/officeDocument/2006/relationships/image" Target="../media/image50.gif"/><Relationship Id="rId55" Type="http://schemas.openxmlformats.org/officeDocument/2006/relationships/image" Target="../media/image55.gif"/><Relationship Id="rId76" Type="http://schemas.openxmlformats.org/officeDocument/2006/relationships/image" Target="../media/image76.gif"/><Relationship Id="rId97" Type="http://schemas.openxmlformats.org/officeDocument/2006/relationships/image" Target="../media/image97.gif"/><Relationship Id="rId104" Type="http://schemas.openxmlformats.org/officeDocument/2006/relationships/image" Target="../media/image104.gif"/><Relationship Id="rId120" Type="http://schemas.openxmlformats.org/officeDocument/2006/relationships/image" Target="../media/image120.emf"/><Relationship Id="rId125" Type="http://schemas.openxmlformats.org/officeDocument/2006/relationships/image" Target="../media/image125.emf"/><Relationship Id="rId141" Type="http://schemas.openxmlformats.org/officeDocument/2006/relationships/image" Target="../media/image141.emf"/><Relationship Id="rId146" Type="http://schemas.openxmlformats.org/officeDocument/2006/relationships/image" Target="../media/image146.emf"/><Relationship Id="rId167" Type="http://schemas.openxmlformats.org/officeDocument/2006/relationships/image" Target="../media/image167.emf"/><Relationship Id="rId7" Type="http://schemas.openxmlformats.org/officeDocument/2006/relationships/image" Target="../media/image7.gif"/><Relationship Id="rId71" Type="http://schemas.openxmlformats.org/officeDocument/2006/relationships/image" Target="../media/image71.gif"/><Relationship Id="rId92" Type="http://schemas.openxmlformats.org/officeDocument/2006/relationships/image" Target="../media/image92.gif"/><Relationship Id="rId162" Type="http://schemas.openxmlformats.org/officeDocument/2006/relationships/image" Target="../media/image162.png"/><Relationship Id="rId2" Type="http://schemas.openxmlformats.org/officeDocument/2006/relationships/image" Target="../media/image2.gif"/><Relationship Id="rId29" Type="http://schemas.openxmlformats.org/officeDocument/2006/relationships/image" Target="../media/image29.gif"/><Relationship Id="rId24" Type="http://schemas.openxmlformats.org/officeDocument/2006/relationships/image" Target="../media/image24.gif"/><Relationship Id="rId40" Type="http://schemas.openxmlformats.org/officeDocument/2006/relationships/image" Target="../media/image40.gif"/><Relationship Id="rId45" Type="http://schemas.openxmlformats.org/officeDocument/2006/relationships/image" Target="../media/image45.gif"/><Relationship Id="rId66" Type="http://schemas.openxmlformats.org/officeDocument/2006/relationships/image" Target="../media/image66.gif"/><Relationship Id="rId87" Type="http://schemas.openxmlformats.org/officeDocument/2006/relationships/image" Target="../media/image87.gif"/><Relationship Id="rId110" Type="http://schemas.openxmlformats.org/officeDocument/2006/relationships/image" Target="../media/image110.gif"/><Relationship Id="rId115" Type="http://schemas.openxmlformats.org/officeDocument/2006/relationships/image" Target="../media/image115.gi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157" Type="http://schemas.openxmlformats.org/officeDocument/2006/relationships/image" Target="../media/image157.emf"/><Relationship Id="rId61" Type="http://schemas.openxmlformats.org/officeDocument/2006/relationships/image" Target="../media/image61.gif"/><Relationship Id="rId82" Type="http://schemas.openxmlformats.org/officeDocument/2006/relationships/image" Target="../media/image82.gif"/><Relationship Id="rId152" Type="http://schemas.openxmlformats.org/officeDocument/2006/relationships/image" Target="../media/image152.emf"/><Relationship Id="rId19" Type="http://schemas.openxmlformats.org/officeDocument/2006/relationships/image" Target="../media/image19.gif"/><Relationship Id="rId14" Type="http://schemas.openxmlformats.org/officeDocument/2006/relationships/image" Target="../media/image14.gif"/><Relationship Id="rId30" Type="http://schemas.openxmlformats.org/officeDocument/2006/relationships/image" Target="../media/image30.gif"/><Relationship Id="rId35" Type="http://schemas.openxmlformats.org/officeDocument/2006/relationships/image" Target="../media/image35.gif"/><Relationship Id="rId56" Type="http://schemas.openxmlformats.org/officeDocument/2006/relationships/image" Target="../media/image56.gif"/><Relationship Id="rId77" Type="http://schemas.openxmlformats.org/officeDocument/2006/relationships/image" Target="../media/image77.gif"/><Relationship Id="rId100" Type="http://schemas.openxmlformats.org/officeDocument/2006/relationships/image" Target="../media/image100.gif"/><Relationship Id="rId105" Type="http://schemas.openxmlformats.org/officeDocument/2006/relationships/image" Target="../media/image105.gif"/><Relationship Id="rId126" Type="http://schemas.openxmlformats.org/officeDocument/2006/relationships/image" Target="../media/image126.emf"/><Relationship Id="rId147" Type="http://schemas.openxmlformats.org/officeDocument/2006/relationships/image" Target="../media/image147.emf"/><Relationship Id="rId168" Type="http://schemas.openxmlformats.org/officeDocument/2006/relationships/image" Target="../media/image168.emf"/><Relationship Id="rId8" Type="http://schemas.openxmlformats.org/officeDocument/2006/relationships/image" Target="../media/image8.gif"/><Relationship Id="rId51" Type="http://schemas.openxmlformats.org/officeDocument/2006/relationships/image" Target="../media/image51.gif"/><Relationship Id="rId72" Type="http://schemas.openxmlformats.org/officeDocument/2006/relationships/image" Target="../media/image72.gif"/><Relationship Id="rId93" Type="http://schemas.openxmlformats.org/officeDocument/2006/relationships/image" Target="../media/image93.gif"/><Relationship Id="rId98" Type="http://schemas.openxmlformats.org/officeDocument/2006/relationships/image" Target="../media/image98.gif"/><Relationship Id="rId121" Type="http://schemas.openxmlformats.org/officeDocument/2006/relationships/image" Target="../media/image121.emf"/><Relationship Id="rId142" Type="http://schemas.openxmlformats.org/officeDocument/2006/relationships/image" Target="../media/image142.emf"/><Relationship Id="rId163" Type="http://schemas.openxmlformats.org/officeDocument/2006/relationships/image" Target="../media/image163.emf"/><Relationship Id="rId3" Type="http://schemas.openxmlformats.org/officeDocument/2006/relationships/image" Target="../media/image3.gif"/><Relationship Id="rId25" Type="http://schemas.openxmlformats.org/officeDocument/2006/relationships/image" Target="../media/image25.gif"/><Relationship Id="rId46" Type="http://schemas.openxmlformats.org/officeDocument/2006/relationships/image" Target="../media/image46.gif"/><Relationship Id="rId67" Type="http://schemas.openxmlformats.org/officeDocument/2006/relationships/image" Target="../media/image67.gif"/><Relationship Id="rId116" Type="http://schemas.openxmlformats.org/officeDocument/2006/relationships/image" Target="../media/image116.gif"/><Relationship Id="rId137" Type="http://schemas.openxmlformats.org/officeDocument/2006/relationships/image" Target="../media/image137.emf"/><Relationship Id="rId158" Type="http://schemas.openxmlformats.org/officeDocument/2006/relationships/image" Target="../media/image158.emf"/><Relationship Id="rId20" Type="http://schemas.openxmlformats.org/officeDocument/2006/relationships/image" Target="../media/image20.gif"/><Relationship Id="rId41" Type="http://schemas.openxmlformats.org/officeDocument/2006/relationships/image" Target="../media/image41.gif"/><Relationship Id="rId62" Type="http://schemas.openxmlformats.org/officeDocument/2006/relationships/image" Target="../media/image62.gif"/><Relationship Id="rId83" Type="http://schemas.openxmlformats.org/officeDocument/2006/relationships/image" Target="../media/image83.gif"/><Relationship Id="rId88" Type="http://schemas.openxmlformats.org/officeDocument/2006/relationships/image" Target="../media/image88.gif"/><Relationship Id="rId111" Type="http://schemas.openxmlformats.org/officeDocument/2006/relationships/image" Target="../media/image111.gif"/><Relationship Id="rId132" Type="http://schemas.openxmlformats.org/officeDocument/2006/relationships/image" Target="../media/image132.emf"/><Relationship Id="rId153" Type="http://schemas.openxmlformats.org/officeDocument/2006/relationships/image" Target="../media/image153.emf"/><Relationship Id="rId15" Type="http://schemas.openxmlformats.org/officeDocument/2006/relationships/image" Target="../media/image15.gif"/><Relationship Id="rId36" Type="http://schemas.openxmlformats.org/officeDocument/2006/relationships/image" Target="../media/image36.gif"/><Relationship Id="rId57" Type="http://schemas.openxmlformats.org/officeDocument/2006/relationships/image" Target="../media/image57.gif"/><Relationship Id="rId106" Type="http://schemas.openxmlformats.org/officeDocument/2006/relationships/image" Target="../media/image106.gif"/><Relationship Id="rId127" Type="http://schemas.openxmlformats.org/officeDocument/2006/relationships/image" Target="../media/image127.emf"/><Relationship Id="rId10" Type="http://schemas.openxmlformats.org/officeDocument/2006/relationships/image" Target="../media/image10.gif"/><Relationship Id="rId31" Type="http://schemas.openxmlformats.org/officeDocument/2006/relationships/image" Target="../media/image31.gif"/><Relationship Id="rId52" Type="http://schemas.openxmlformats.org/officeDocument/2006/relationships/image" Target="../media/image52.gif"/><Relationship Id="rId73" Type="http://schemas.openxmlformats.org/officeDocument/2006/relationships/image" Target="../media/image73.gif"/><Relationship Id="rId78" Type="http://schemas.openxmlformats.org/officeDocument/2006/relationships/image" Target="../media/image78.gif"/><Relationship Id="rId94" Type="http://schemas.openxmlformats.org/officeDocument/2006/relationships/image" Target="../media/image94.gif"/><Relationship Id="rId99" Type="http://schemas.openxmlformats.org/officeDocument/2006/relationships/image" Target="../media/image99.gif"/><Relationship Id="rId101" Type="http://schemas.openxmlformats.org/officeDocument/2006/relationships/image" Target="../media/image101.gif"/><Relationship Id="rId122" Type="http://schemas.openxmlformats.org/officeDocument/2006/relationships/image" Target="../media/image122.emf"/><Relationship Id="rId143" Type="http://schemas.openxmlformats.org/officeDocument/2006/relationships/image" Target="../media/image143.emf"/><Relationship Id="rId148" Type="http://schemas.openxmlformats.org/officeDocument/2006/relationships/image" Target="../media/image148.emf"/><Relationship Id="rId164" Type="http://schemas.openxmlformats.org/officeDocument/2006/relationships/image" Target="../media/image164.emf"/><Relationship Id="rId169" Type="http://schemas.openxmlformats.org/officeDocument/2006/relationships/image" Target="../media/image169.png"/><Relationship Id="rId4" Type="http://schemas.openxmlformats.org/officeDocument/2006/relationships/image" Target="../media/image4.gif"/><Relationship Id="rId9" Type="http://schemas.openxmlformats.org/officeDocument/2006/relationships/image" Target="../media/image9.gif"/><Relationship Id="rId26" Type="http://schemas.openxmlformats.org/officeDocument/2006/relationships/image" Target="../media/image26.gif"/><Relationship Id="rId47" Type="http://schemas.openxmlformats.org/officeDocument/2006/relationships/image" Target="../media/image47.gif"/><Relationship Id="rId68" Type="http://schemas.openxmlformats.org/officeDocument/2006/relationships/image" Target="../media/image68.gif"/><Relationship Id="rId89" Type="http://schemas.openxmlformats.org/officeDocument/2006/relationships/image" Target="../media/image89.gif"/><Relationship Id="rId112" Type="http://schemas.openxmlformats.org/officeDocument/2006/relationships/image" Target="../media/image112.gif"/><Relationship Id="rId133" Type="http://schemas.openxmlformats.org/officeDocument/2006/relationships/image" Target="../media/image133.emf"/><Relationship Id="rId154" Type="http://schemas.openxmlformats.org/officeDocument/2006/relationships/image" Target="../media/image154.emf"/><Relationship Id="rId16" Type="http://schemas.openxmlformats.org/officeDocument/2006/relationships/image" Target="../media/image16.gif"/><Relationship Id="rId37" Type="http://schemas.openxmlformats.org/officeDocument/2006/relationships/image" Target="../media/image37.gif"/><Relationship Id="rId58" Type="http://schemas.openxmlformats.org/officeDocument/2006/relationships/image" Target="../media/image58.gif"/><Relationship Id="rId79" Type="http://schemas.openxmlformats.org/officeDocument/2006/relationships/image" Target="../media/image79.gif"/><Relationship Id="rId102" Type="http://schemas.openxmlformats.org/officeDocument/2006/relationships/image" Target="../media/image102.gif"/><Relationship Id="rId123" Type="http://schemas.openxmlformats.org/officeDocument/2006/relationships/image" Target="../media/image123.emf"/><Relationship Id="rId144" Type="http://schemas.openxmlformats.org/officeDocument/2006/relationships/image" Target="../media/image144.emf"/><Relationship Id="rId90" Type="http://schemas.openxmlformats.org/officeDocument/2006/relationships/image" Target="../media/image90.gif"/><Relationship Id="rId165" Type="http://schemas.openxmlformats.org/officeDocument/2006/relationships/image" Target="../media/image165.emf"/><Relationship Id="rId27" Type="http://schemas.openxmlformats.org/officeDocument/2006/relationships/image" Target="../media/image27.gif"/><Relationship Id="rId48" Type="http://schemas.openxmlformats.org/officeDocument/2006/relationships/image" Target="../media/image48.gif"/><Relationship Id="rId69" Type="http://schemas.openxmlformats.org/officeDocument/2006/relationships/image" Target="../media/image69.gif"/><Relationship Id="rId113" Type="http://schemas.openxmlformats.org/officeDocument/2006/relationships/image" Target="../media/image113.gif"/><Relationship Id="rId134" Type="http://schemas.openxmlformats.org/officeDocument/2006/relationships/image" Target="../media/image134.emf"/><Relationship Id="rId80" Type="http://schemas.openxmlformats.org/officeDocument/2006/relationships/image" Target="../media/image80.gif"/><Relationship Id="rId155" Type="http://schemas.openxmlformats.org/officeDocument/2006/relationships/image" Target="../media/image155.emf"/><Relationship Id="rId17" Type="http://schemas.openxmlformats.org/officeDocument/2006/relationships/image" Target="../media/image17.gif"/><Relationship Id="rId38" Type="http://schemas.openxmlformats.org/officeDocument/2006/relationships/image" Target="../media/image38.gif"/><Relationship Id="rId59" Type="http://schemas.openxmlformats.org/officeDocument/2006/relationships/image" Target="../media/image59.gif"/><Relationship Id="rId103" Type="http://schemas.openxmlformats.org/officeDocument/2006/relationships/image" Target="../media/image103.gif"/><Relationship Id="rId124" Type="http://schemas.openxmlformats.org/officeDocument/2006/relationships/image" Target="../media/image124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197069</xdr:colOff>
      <xdr:row>0</xdr:row>
      <xdr:rowOff>538655</xdr:rowOff>
    </xdr:from>
    <xdr:to>
      <xdr:col>1</xdr:col>
      <xdr:colOff>5588219</xdr:colOff>
      <xdr:row>0</xdr:row>
      <xdr:rowOff>4215305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5CA6857-00C3-4FE0-917D-69A635C40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0776" y="538655"/>
          <a:ext cx="5391150" cy="3676650"/>
        </a:xfrm>
        <a:prstGeom prst="rect">
          <a:avLst/>
        </a:prstGeom>
      </xdr:spPr>
    </xdr:pic>
    <xdr:clientData/>
  </xdr:twoCellAnchor>
  <xdr:twoCellAnchor editAs="oneCell">
    <xdr:from>
      <xdr:col>1</xdr:col>
      <xdr:colOff>52551</xdr:colOff>
      <xdr:row>1</xdr:row>
      <xdr:rowOff>584638</xdr:rowOff>
    </xdr:from>
    <xdr:to>
      <xdr:col>1</xdr:col>
      <xdr:colOff>5815176</xdr:colOff>
      <xdr:row>1</xdr:row>
      <xdr:rowOff>4185088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F763C3B-7CD1-4320-91A9-BEF151C9B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6258" y="5787259"/>
          <a:ext cx="576262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39414</xdr:colOff>
      <xdr:row>2</xdr:row>
      <xdr:rowOff>558362</xdr:rowOff>
    </xdr:from>
    <xdr:to>
      <xdr:col>1</xdr:col>
      <xdr:colOff>5802039</xdr:colOff>
      <xdr:row>2</xdr:row>
      <xdr:rowOff>4158812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F2D3C16-BB76-404E-AAD8-F7E5AC24A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3121" y="10963603"/>
          <a:ext cx="576262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3</xdr:row>
      <xdr:rowOff>624052</xdr:rowOff>
    </xdr:from>
    <xdr:to>
      <xdr:col>1</xdr:col>
      <xdr:colOff>5591175</xdr:colOff>
      <xdr:row>3</xdr:row>
      <xdr:rowOff>4138777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3759DDF-E296-4C82-8EBC-8769BCEB4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4207" y="16231914"/>
          <a:ext cx="5400675" cy="3514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229914</xdr:colOff>
      <xdr:row>4</xdr:row>
      <xdr:rowOff>308741</xdr:rowOff>
    </xdr:from>
    <xdr:to>
      <xdr:col>1</xdr:col>
      <xdr:colOff>5582964</xdr:colOff>
      <xdr:row>4</xdr:row>
      <xdr:rowOff>4585466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42A3826-F9B2-43AC-A07B-210CB28D7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73621" y="21119224"/>
          <a:ext cx="5353050" cy="4276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197069</xdr:colOff>
      <xdr:row>6</xdr:row>
      <xdr:rowOff>289034</xdr:rowOff>
    </xdr:from>
    <xdr:to>
      <xdr:col>1</xdr:col>
      <xdr:colOff>5597744</xdr:colOff>
      <xdr:row>6</xdr:row>
      <xdr:rowOff>4632434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136033E-187C-4FA3-A787-36BAEFD35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40776" y="31504758"/>
          <a:ext cx="5400675" cy="4343400"/>
        </a:xfrm>
        <a:prstGeom prst="rect">
          <a:avLst/>
        </a:prstGeom>
      </xdr:spPr>
    </xdr:pic>
    <xdr:clientData/>
  </xdr:twoCellAnchor>
  <xdr:twoCellAnchor editAs="oneCell">
    <xdr:from>
      <xdr:col>1</xdr:col>
      <xdr:colOff>243052</xdr:colOff>
      <xdr:row>7</xdr:row>
      <xdr:rowOff>0</xdr:rowOff>
    </xdr:from>
    <xdr:to>
      <xdr:col>1</xdr:col>
      <xdr:colOff>5643727</xdr:colOff>
      <xdr:row>7</xdr:row>
      <xdr:rowOff>3971925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84C166C-5E90-40C9-940D-9972DE563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6759" y="36418345"/>
          <a:ext cx="5400675" cy="3971925"/>
        </a:xfrm>
        <a:prstGeom prst="rect">
          <a:avLst/>
        </a:prstGeom>
      </xdr:spPr>
    </xdr:pic>
    <xdr:clientData/>
  </xdr:twoCellAnchor>
  <xdr:twoCellAnchor editAs="oneCell">
    <xdr:from>
      <xdr:col>1</xdr:col>
      <xdr:colOff>210207</xdr:colOff>
      <xdr:row>8</xdr:row>
      <xdr:rowOff>39414</xdr:rowOff>
    </xdr:from>
    <xdr:to>
      <xdr:col>1</xdr:col>
      <xdr:colOff>5610882</xdr:colOff>
      <xdr:row>8</xdr:row>
      <xdr:rowOff>4097064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CB7F07-58D7-419A-93BB-5C62B5002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3914" y="41660380"/>
          <a:ext cx="5400675" cy="4057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203638</xdr:colOff>
      <xdr:row>9</xdr:row>
      <xdr:rowOff>0</xdr:rowOff>
    </xdr:from>
    <xdr:to>
      <xdr:col>1</xdr:col>
      <xdr:colOff>5604313</xdr:colOff>
      <xdr:row>9</xdr:row>
      <xdr:rowOff>4029075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C039892-FCE0-46DE-9332-5DEF945D8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47345" y="46823586"/>
          <a:ext cx="5400675" cy="4029075"/>
        </a:xfrm>
        <a:prstGeom prst="rect">
          <a:avLst/>
        </a:prstGeom>
      </xdr:spPr>
    </xdr:pic>
    <xdr:clientData/>
  </xdr:twoCellAnchor>
  <xdr:twoCellAnchor editAs="oneCell">
    <xdr:from>
      <xdr:col>1</xdr:col>
      <xdr:colOff>216775</xdr:colOff>
      <xdr:row>9</xdr:row>
      <xdr:rowOff>5196052</xdr:rowOff>
    </xdr:from>
    <xdr:to>
      <xdr:col>1</xdr:col>
      <xdr:colOff>5617450</xdr:colOff>
      <xdr:row>10</xdr:row>
      <xdr:rowOff>4060606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3B64588-F261-4B2E-AB9E-F4A37BABF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60482" y="52019638"/>
          <a:ext cx="5400675" cy="4067175"/>
        </a:xfrm>
        <a:prstGeom prst="rect">
          <a:avLst/>
        </a:prstGeom>
      </xdr:spPr>
    </xdr:pic>
    <xdr:clientData/>
  </xdr:twoCellAnchor>
  <xdr:twoCellAnchor editAs="oneCell">
    <xdr:from>
      <xdr:col>1</xdr:col>
      <xdr:colOff>216776</xdr:colOff>
      <xdr:row>11</xdr:row>
      <xdr:rowOff>0</xdr:rowOff>
    </xdr:from>
    <xdr:to>
      <xdr:col>1</xdr:col>
      <xdr:colOff>5617451</xdr:colOff>
      <xdr:row>11</xdr:row>
      <xdr:rowOff>4086225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FF43FF6-7D1A-4D55-88A8-3DE7BFB9E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0483" y="57228828"/>
          <a:ext cx="5400675" cy="4086225"/>
        </a:xfrm>
        <a:prstGeom prst="rect">
          <a:avLst/>
        </a:prstGeom>
      </xdr:spPr>
    </xdr:pic>
    <xdr:clientData/>
  </xdr:twoCellAnchor>
  <xdr:twoCellAnchor editAs="oneCell">
    <xdr:from>
      <xdr:col>1</xdr:col>
      <xdr:colOff>225136</xdr:colOff>
      <xdr:row>11</xdr:row>
      <xdr:rowOff>5169478</xdr:rowOff>
    </xdr:from>
    <xdr:to>
      <xdr:col>1</xdr:col>
      <xdr:colOff>5587711</xdr:colOff>
      <xdr:row>12</xdr:row>
      <xdr:rowOff>3899189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667E3F24-ADF3-4E8F-A4B2-4DC47245F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66454" y="62414728"/>
          <a:ext cx="5362575" cy="3933825"/>
        </a:xfrm>
        <a:prstGeom prst="rect">
          <a:avLst/>
        </a:prstGeom>
      </xdr:spPr>
    </xdr:pic>
    <xdr:clientData/>
  </xdr:twoCellAnchor>
  <xdr:twoCellAnchor editAs="oneCell">
    <xdr:from>
      <xdr:col>1</xdr:col>
      <xdr:colOff>197069</xdr:colOff>
      <xdr:row>13</xdr:row>
      <xdr:rowOff>0</xdr:rowOff>
    </xdr:from>
    <xdr:to>
      <xdr:col>1</xdr:col>
      <xdr:colOff>5597744</xdr:colOff>
      <xdr:row>13</xdr:row>
      <xdr:rowOff>3724275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E1B4A6A-05B4-46DB-A225-04FBA1679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40776" y="67634069"/>
          <a:ext cx="5400675" cy="3724275"/>
        </a:xfrm>
        <a:prstGeom prst="rect">
          <a:avLst/>
        </a:prstGeom>
      </xdr:spPr>
    </xdr:pic>
    <xdr:clientData/>
  </xdr:twoCellAnchor>
  <xdr:twoCellAnchor editAs="oneCell">
    <xdr:from>
      <xdr:col>1</xdr:col>
      <xdr:colOff>236483</xdr:colOff>
      <xdr:row>14</xdr:row>
      <xdr:rowOff>32845</xdr:rowOff>
    </xdr:from>
    <xdr:to>
      <xdr:col>1</xdr:col>
      <xdr:colOff>5637158</xdr:colOff>
      <xdr:row>14</xdr:row>
      <xdr:rowOff>3757120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2029F07-1BC7-4526-A46C-8234811F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80190" y="72869535"/>
          <a:ext cx="5400675" cy="3724275"/>
        </a:xfrm>
        <a:prstGeom prst="rect">
          <a:avLst/>
        </a:prstGeom>
      </xdr:spPr>
    </xdr:pic>
    <xdr:clientData/>
  </xdr:twoCellAnchor>
  <xdr:twoCellAnchor editAs="oneCell">
    <xdr:from>
      <xdr:col>1</xdr:col>
      <xdr:colOff>197069</xdr:colOff>
      <xdr:row>14</xdr:row>
      <xdr:rowOff>5196051</xdr:rowOff>
    </xdr:from>
    <xdr:to>
      <xdr:col>1</xdr:col>
      <xdr:colOff>5597744</xdr:colOff>
      <xdr:row>15</xdr:row>
      <xdr:rowOff>3717706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B5B414E-1DD8-4816-AACB-EE8EC3915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40776" y="78032741"/>
          <a:ext cx="5400675" cy="3724275"/>
        </a:xfrm>
        <a:prstGeom prst="rect">
          <a:avLst/>
        </a:prstGeom>
      </xdr:spPr>
    </xdr:pic>
    <xdr:clientData/>
  </xdr:twoCellAnchor>
  <xdr:twoCellAnchor editAs="oneCell">
    <xdr:from>
      <xdr:col>1</xdr:col>
      <xdr:colOff>229914</xdr:colOff>
      <xdr:row>15</xdr:row>
      <xdr:rowOff>5196052</xdr:rowOff>
    </xdr:from>
    <xdr:to>
      <xdr:col>1</xdr:col>
      <xdr:colOff>5630589</xdr:colOff>
      <xdr:row>16</xdr:row>
      <xdr:rowOff>3717706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21346099-0299-458D-B6E9-849288A46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73621" y="83235362"/>
          <a:ext cx="5400675" cy="3724275"/>
        </a:xfrm>
        <a:prstGeom prst="rect">
          <a:avLst/>
        </a:prstGeom>
      </xdr:spPr>
    </xdr:pic>
    <xdr:clientData/>
  </xdr:twoCellAnchor>
  <xdr:twoCellAnchor editAs="oneCell">
    <xdr:from>
      <xdr:col>1</xdr:col>
      <xdr:colOff>210206</xdr:colOff>
      <xdr:row>17</xdr:row>
      <xdr:rowOff>19707</xdr:rowOff>
    </xdr:from>
    <xdr:to>
      <xdr:col>1</xdr:col>
      <xdr:colOff>5610881</xdr:colOff>
      <xdr:row>17</xdr:row>
      <xdr:rowOff>3934482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B20F55C4-DFE2-4E91-BDE5-6B9574C68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3913" y="88464259"/>
          <a:ext cx="5400675" cy="3914775"/>
        </a:xfrm>
        <a:prstGeom prst="rect">
          <a:avLst/>
        </a:prstGeom>
      </xdr:spPr>
    </xdr:pic>
    <xdr:clientData/>
  </xdr:twoCellAnchor>
  <xdr:twoCellAnchor editAs="oneCell">
    <xdr:from>
      <xdr:col>1</xdr:col>
      <xdr:colOff>170793</xdr:colOff>
      <xdr:row>18</xdr:row>
      <xdr:rowOff>144516</xdr:rowOff>
    </xdr:from>
    <xdr:to>
      <xdr:col>1</xdr:col>
      <xdr:colOff>5647668</xdr:colOff>
      <xdr:row>18</xdr:row>
      <xdr:rowOff>3278241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2E73472-A190-4686-B3AA-5EADC9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14500" y="93791688"/>
          <a:ext cx="5476875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223344</xdr:colOff>
      <xdr:row>19</xdr:row>
      <xdr:rowOff>0</xdr:rowOff>
    </xdr:from>
    <xdr:to>
      <xdr:col>1</xdr:col>
      <xdr:colOff>5576394</xdr:colOff>
      <xdr:row>19</xdr:row>
      <xdr:rowOff>3876675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AEEBB6C-D16B-4AFC-879B-A36709B40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67051" y="98849793"/>
          <a:ext cx="5353050" cy="38766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203638</xdr:colOff>
      <xdr:row>19</xdr:row>
      <xdr:rowOff>5196052</xdr:rowOff>
    </xdr:from>
    <xdr:to>
      <xdr:col>1</xdr:col>
      <xdr:colOff>5604313</xdr:colOff>
      <xdr:row>20</xdr:row>
      <xdr:rowOff>3812956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62B0F47-87C0-4D31-B537-BF5989C2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47345" y="104045845"/>
          <a:ext cx="5400675" cy="3819525"/>
        </a:xfrm>
        <a:prstGeom prst="rect">
          <a:avLst/>
        </a:prstGeom>
      </xdr:spPr>
    </xdr:pic>
    <xdr:clientData/>
  </xdr:twoCellAnchor>
  <xdr:twoCellAnchor editAs="oneCell">
    <xdr:from>
      <xdr:col>1</xdr:col>
      <xdr:colOff>170136</xdr:colOff>
      <xdr:row>21</xdr:row>
      <xdr:rowOff>311807</xdr:rowOff>
    </xdr:from>
    <xdr:to>
      <xdr:col>1</xdr:col>
      <xdr:colOff>5656536</xdr:colOff>
      <xdr:row>21</xdr:row>
      <xdr:rowOff>3636032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74D8A1B-DBBE-433E-8B65-1EA0AF50D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13186" y="109525457"/>
          <a:ext cx="5486400" cy="3324225"/>
        </a:xfrm>
        <a:prstGeom prst="rect">
          <a:avLst/>
        </a:prstGeom>
      </xdr:spPr>
    </xdr:pic>
    <xdr:clientData/>
  </xdr:twoCellAnchor>
  <xdr:twoCellAnchor editAs="oneCell">
    <xdr:from>
      <xdr:col>1</xdr:col>
      <xdr:colOff>229913</xdr:colOff>
      <xdr:row>22</xdr:row>
      <xdr:rowOff>26276</xdr:rowOff>
    </xdr:from>
    <xdr:to>
      <xdr:col>1</xdr:col>
      <xdr:colOff>5659163</xdr:colOff>
      <xdr:row>22</xdr:row>
      <xdr:rowOff>3455276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EB04E0D3-0756-4CCF-854E-565127178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73620" y="114483931"/>
          <a:ext cx="5429250" cy="3429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23</xdr:row>
      <xdr:rowOff>666750</xdr:rowOff>
    </xdr:from>
    <xdr:to>
      <xdr:col>1</xdr:col>
      <xdr:colOff>5603875</xdr:colOff>
      <xdr:row>23</xdr:row>
      <xdr:rowOff>4162425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06C7D32-16F8-40AA-9B3A-D4DE8C953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46250" y="120281700"/>
          <a:ext cx="5400675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24</xdr:row>
      <xdr:rowOff>666750</xdr:rowOff>
    </xdr:from>
    <xdr:to>
      <xdr:col>1</xdr:col>
      <xdr:colOff>5616575</xdr:colOff>
      <xdr:row>24</xdr:row>
      <xdr:rowOff>4162425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F13AAC0-9819-40D8-A663-DC8E61EC0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8950" y="125482350"/>
          <a:ext cx="5400675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25</xdr:row>
      <xdr:rowOff>685800</xdr:rowOff>
    </xdr:from>
    <xdr:to>
      <xdr:col>1</xdr:col>
      <xdr:colOff>5622925</xdr:colOff>
      <xdr:row>25</xdr:row>
      <xdr:rowOff>4181475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C1183E36-5429-418D-848F-3321D76F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65300" y="130702050"/>
          <a:ext cx="5400675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26</xdr:row>
      <xdr:rowOff>654050</xdr:rowOff>
    </xdr:from>
    <xdr:to>
      <xdr:col>1</xdr:col>
      <xdr:colOff>5591175</xdr:colOff>
      <xdr:row>26</xdr:row>
      <xdr:rowOff>4149725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3BFEA8F-54B9-42D1-A766-DFFA5C585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3550" y="135870950"/>
          <a:ext cx="5400675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27</xdr:row>
      <xdr:rowOff>431800</xdr:rowOff>
    </xdr:from>
    <xdr:to>
      <xdr:col>1</xdr:col>
      <xdr:colOff>5578475</xdr:colOff>
      <xdr:row>27</xdr:row>
      <xdr:rowOff>4270375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48AF3BE-19B2-4607-932C-BBC12E31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20850" y="140849350"/>
          <a:ext cx="5400675" cy="38385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28</xdr:row>
      <xdr:rowOff>6350</xdr:rowOff>
    </xdr:from>
    <xdr:to>
      <xdr:col>1</xdr:col>
      <xdr:colOff>5622925</xdr:colOff>
      <xdr:row>28</xdr:row>
      <xdr:rowOff>3444875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1F5D8F39-4926-42F3-BAE0-284F01321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65300" y="145624550"/>
          <a:ext cx="5400675" cy="34385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29</xdr:row>
      <xdr:rowOff>12700</xdr:rowOff>
    </xdr:from>
    <xdr:to>
      <xdr:col>1</xdr:col>
      <xdr:colOff>5594350</xdr:colOff>
      <xdr:row>29</xdr:row>
      <xdr:rowOff>3489325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29858667-252F-4060-88DE-33B5C17DB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65300" y="150831550"/>
          <a:ext cx="5372100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30</xdr:row>
      <xdr:rowOff>6350</xdr:rowOff>
    </xdr:from>
    <xdr:to>
      <xdr:col>1</xdr:col>
      <xdr:colOff>5616575</xdr:colOff>
      <xdr:row>30</xdr:row>
      <xdr:rowOff>3606800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DD6D275-B234-4872-853C-87B611694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8950" y="156025850"/>
          <a:ext cx="540067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30</xdr:row>
      <xdr:rowOff>5194300</xdr:rowOff>
    </xdr:from>
    <xdr:to>
      <xdr:col>1</xdr:col>
      <xdr:colOff>5613400</xdr:colOff>
      <xdr:row>31</xdr:row>
      <xdr:rowOff>3489325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53AF1924-7ED0-4642-BCEC-2C375D9CFC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65300" y="161213800"/>
          <a:ext cx="5391150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32</xdr:row>
      <xdr:rowOff>12700</xdr:rowOff>
    </xdr:from>
    <xdr:to>
      <xdr:col>1</xdr:col>
      <xdr:colOff>5603875</xdr:colOff>
      <xdr:row>32</xdr:row>
      <xdr:rowOff>3470275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EB7FE552-01F6-4893-9140-87C2A639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65300" y="166433500"/>
          <a:ext cx="5381625" cy="34575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33</xdr:row>
      <xdr:rowOff>0</xdr:rowOff>
    </xdr:from>
    <xdr:to>
      <xdr:col>1</xdr:col>
      <xdr:colOff>5603875</xdr:colOff>
      <xdr:row>33</xdr:row>
      <xdr:rowOff>3676650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A425CEEE-804F-4429-9FBD-FAC9342B1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46250" y="171621450"/>
          <a:ext cx="5400675" cy="3676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33</xdr:row>
      <xdr:rowOff>5187950</xdr:rowOff>
    </xdr:from>
    <xdr:to>
      <xdr:col>1</xdr:col>
      <xdr:colOff>5610225</xdr:colOff>
      <xdr:row>34</xdr:row>
      <xdr:rowOff>3797300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BEF5D48-EE76-42F0-9156-163D3F986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176809400"/>
          <a:ext cx="5400675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34</xdr:row>
      <xdr:rowOff>5194300</xdr:rowOff>
    </xdr:from>
    <xdr:to>
      <xdr:col>1</xdr:col>
      <xdr:colOff>5597525</xdr:colOff>
      <xdr:row>35</xdr:row>
      <xdr:rowOff>3546475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D46CD277-DF46-458B-8989-EE3799395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9900" y="182016400"/>
          <a:ext cx="5400675" cy="3552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35</xdr:row>
      <xdr:rowOff>5187950</xdr:rowOff>
    </xdr:from>
    <xdr:to>
      <xdr:col>1</xdr:col>
      <xdr:colOff>5629275</xdr:colOff>
      <xdr:row>36</xdr:row>
      <xdr:rowOff>3263900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3BDA1ED-11B3-4248-8CE5-5803D3745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14500" y="187210700"/>
          <a:ext cx="5457825" cy="3276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37</xdr:row>
      <xdr:rowOff>6350</xdr:rowOff>
    </xdr:from>
    <xdr:to>
      <xdr:col>1</xdr:col>
      <xdr:colOff>5613400</xdr:colOff>
      <xdr:row>37</xdr:row>
      <xdr:rowOff>3282950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CAA5608C-8947-4B14-A074-6D469F50B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08150" y="192430400"/>
          <a:ext cx="5448300" cy="32766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38</xdr:row>
      <xdr:rowOff>361950</xdr:rowOff>
    </xdr:from>
    <xdr:to>
      <xdr:col>1</xdr:col>
      <xdr:colOff>5546725</xdr:colOff>
      <xdr:row>38</xdr:row>
      <xdr:rowOff>4429125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B2723629-348E-463C-9C9E-8DCA1F530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08150" y="197986650"/>
          <a:ext cx="5381625" cy="4067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39</xdr:row>
      <xdr:rowOff>508000</xdr:rowOff>
    </xdr:from>
    <xdr:to>
      <xdr:col>1</xdr:col>
      <xdr:colOff>5597525</xdr:colOff>
      <xdr:row>39</xdr:row>
      <xdr:rowOff>4318000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E3564386-5C73-4695-B15A-A2C3F2310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9900" y="203333350"/>
          <a:ext cx="5400675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40</xdr:row>
      <xdr:rowOff>342900</xdr:rowOff>
    </xdr:from>
    <xdr:to>
      <xdr:col>1</xdr:col>
      <xdr:colOff>5591175</xdr:colOff>
      <xdr:row>40</xdr:row>
      <xdr:rowOff>4410075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52FC4D33-DD3C-4361-9A95-C0E54579B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208368900"/>
          <a:ext cx="5381625" cy="40671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41</xdr:row>
      <xdr:rowOff>527050</xdr:rowOff>
    </xdr:from>
    <xdr:to>
      <xdr:col>1</xdr:col>
      <xdr:colOff>5565775</xdr:colOff>
      <xdr:row>41</xdr:row>
      <xdr:rowOff>4270375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E43FA30A-642E-4728-9DD4-BCA9C060C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46250" y="213753700"/>
          <a:ext cx="5362575" cy="37433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42</xdr:row>
      <xdr:rowOff>438150</xdr:rowOff>
    </xdr:from>
    <xdr:to>
      <xdr:col>1</xdr:col>
      <xdr:colOff>5613400</xdr:colOff>
      <xdr:row>42</xdr:row>
      <xdr:rowOff>4381500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6DF3285B-BBC2-4E74-A96E-C10F424CD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46250" y="218865450"/>
          <a:ext cx="5410200" cy="3943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43</xdr:row>
      <xdr:rowOff>552450</xdr:rowOff>
    </xdr:from>
    <xdr:to>
      <xdr:col>1</xdr:col>
      <xdr:colOff>5591175</xdr:colOff>
      <xdr:row>43</xdr:row>
      <xdr:rowOff>4333875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2632DE33-B889-4395-8335-04A68C1F4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224180400"/>
          <a:ext cx="5381625" cy="37814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44</xdr:row>
      <xdr:rowOff>628650</xdr:rowOff>
    </xdr:from>
    <xdr:to>
      <xdr:col>1</xdr:col>
      <xdr:colOff>5603875</xdr:colOff>
      <xdr:row>44</xdr:row>
      <xdr:rowOff>4048125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8FEB44C7-EE41-4221-8C91-531002483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46250" y="229457250"/>
          <a:ext cx="5400675" cy="34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45</xdr:row>
      <xdr:rowOff>19050</xdr:rowOff>
    </xdr:from>
    <xdr:to>
      <xdr:col>1</xdr:col>
      <xdr:colOff>5597525</xdr:colOff>
      <xdr:row>45</xdr:row>
      <xdr:rowOff>3495675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D971619-02A7-4086-BFDC-F082FDCC6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9900" y="234048300"/>
          <a:ext cx="5400675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273050</xdr:colOff>
      <xdr:row>45</xdr:row>
      <xdr:rowOff>5194300</xdr:rowOff>
    </xdr:from>
    <xdr:to>
      <xdr:col>1</xdr:col>
      <xdr:colOff>5559425</xdr:colOff>
      <xdr:row>46</xdr:row>
      <xdr:rowOff>4117975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611C43FC-9E8D-47CD-9F9B-62CA3C1E3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816100" y="239223550"/>
          <a:ext cx="5286375" cy="41243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47</xdr:row>
      <xdr:rowOff>6350</xdr:rowOff>
    </xdr:from>
    <xdr:to>
      <xdr:col>1</xdr:col>
      <xdr:colOff>5572125</xdr:colOff>
      <xdr:row>47</xdr:row>
      <xdr:rowOff>3854450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304B6573-18A2-4FAA-88A1-1F9169B28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90700" y="244436900"/>
          <a:ext cx="5324475" cy="3848100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48</xdr:row>
      <xdr:rowOff>0</xdr:rowOff>
    </xdr:from>
    <xdr:to>
      <xdr:col>1</xdr:col>
      <xdr:colOff>5603875</xdr:colOff>
      <xdr:row>48</xdr:row>
      <xdr:rowOff>3514725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62C9D361-988A-4578-AB8F-6F2C2DB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65300" y="249631200"/>
          <a:ext cx="5381625" cy="35147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49</xdr:row>
      <xdr:rowOff>0</xdr:rowOff>
    </xdr:from>
    <xdr:to>
      <xdr:col>1</xdr:col>
      <xdr:colOff>5594350</xdr:colOff>
      <xdr:row>49</xdr:row>
      <xdr:rowOff>3200400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81191317-0635-4A75-B083-EA35D2E8D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65300" y="254831850"/>
          <a:ext cx="5372100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50</xdr:row>
      <xdr:rowOff>6350</xdr:rowOff>
    </xdr:from>
    <xdr:to>
      <xdr:col>1</xdr:col>
      <xdr:colOff>5613400</xdr:colOff>
      <xdr:row>50</xdr:row>
      <xdr:rowOff>3444875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CD43761-CF7D-4BD6-9F27-3735F1251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46250" y="260038850"/>
          <a:ext cx="5410200" cy="34385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50</xdr:row>
      <xdr:rowOff>5194300</xdr:rowOff>
    </xdr:from>
    <xdr:to>
      <xdr:col>1</xdr:col>
      <xdr:colOff>5603875</xdr:colOff>
      <xdr:row>51</xdr:row>
      <xdr:rowOff>3146425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82175EDF-2015-4728-A618-862CBFA81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46250" y="265226800"/>
          <a:ext cx="5400675" cy="3152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51</xdr:row>
      <xdr:rowOff>5181600</xdr:rowOff>
    </xdr:from>
    <xdr:to>
      <xdr:col>1</xdr:col>
      <xdr:colOff>5616575</xdr:colOff>
      <xdr:row>52</xdr:row>
      <xdr:rowOff>3667125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C39791D-8F04-4D4D-9CEE-569FE2080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8950" y="270414750"/>
          <a:ext cx="5400675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52</xdr:row>
      <xdr:rowOff>5162550</xdr:rowOff>
    </xdr:from>
    <xdr:to>
      <xdr:col>1</xdr:col>
      <xdr:colOff>5619750</xdr:colOff>
      <xdr:row>53</xdr:row>
      <xdr:rowOff>3648075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D4CB43E5-38AD-4BBC-A673-5E70ABA03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71650" y="275596350"/>
          <a:ext cx="5391150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53</xdr:row>
      <xdr:rowOff>5194300</xdr:rowOff>
    </xdr:from>
    <xdr:to>
      <xdr:col>1</xdr:col>
      <xdr:colOff>5597525</xdr:colOff>
      <xdr:row>54</xdr:row>
      <xdr:rowOff>3679825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F69C3733-19A6-482D-BEB0-13C21776C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9900" y="280828750"/>
          <a:ext cx="5400675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55</xdr:row>
      <xdr:rowOff>0</xdr:rowOff>
    </xdr:from>
    <xdr:to>
      <xdr:col>1</xdr:col>
      <xdr:colOff>5619750</xdr:colOff>
      <xdr:row>55</xdr:row>
      <xdr:rowOff>3438525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4EB15BC7-2D12-42DB-9D9C-229262701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71650" y="286035750"/>
          <a:ext cx="5391150" cy="34385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55</xdr:row>
      <xdr:rowOff>5194300</xdr:rowOff>
    </xdr:from>
    <xdr:to>
      <xdr:col>1</xdr:col>
      <xdr:colOff>5622925</xdr:colOff>
      <xdr:row>56</xdr:row>
      <xdr:rowOff>3355975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E2269CF0-688D-4CCF-96D1-E456694EC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65300" y="291230050"/>
          <a:ext cx="5400675" cy="336232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57</xdr:row>
      <xdr:rowOff>495300</xdr:rowOff>
    </xdr:from>
    <xdr:to>
      <xdr:col>1</xdr:col>
      <xdr:colOff>5597525</xdr:colOff>
      <xdr:row>57</xdr:row>
      <xdr:rowOff>4305300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1A2778DB-D89A-4691-A9E8-822C3D24B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8950" y="296932350"/>
          <a:ext cx="5381625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58</xdr:row>
      <xdr:rowOff>406400</xdr:rowOff>
    </xdr:from>
    <xdr:to>
      <xdr:col>1</xdr:col>
      <xdr:colOff>5546725</xdr:colOff>
      <xdr:row>58</xdr:row>
      <xdr:rowOff>4340225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AB3DD17C-00D4-4AE2-AE0A-859FA6A5B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84350" y="302044100"/>
          <a:ext cx="5305425" cy="3933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59</xdr:row>
      <xdr:rowOff>374650</xdr:rowOff>
    </xdr:from>
    <xdr:to>
      <xdr:col>1</xdr:col>
      <xdr:colOff>5626100</xdr:colOff>
      <xdr:row>59</xdr:row>
      <xdr:rowOff>4298950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4F672F75-6038-40A7-B9B1-8D0BA218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20850" y="307213000"/>
          <a:ext cx="5448300" cy="39243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60</xdr:row>
      <xdr:rowOff>0</xdr:rowOff>
    </xdr:from>
    <xdr:to>
      <xdr:col>1</xdr:col>
      <xdr:colOff>5591175</xdr:colOff>
      <xdr:row>60</xdr:row>
      <xdr:rowOff>3943350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45FEFCFE-21F6-469D-A218-3B055BFE2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3550" y="312039000"/>
          <a:ext cx="5400675" cy="3943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60</xdr:row>
      <xdr:rowOff>5181600</xdr:rowOff>
    </xdr:from>
    <xdr:to>
      <xdr:col>1</xdr:col>
      <xdr:colOff>5603875</xdr:colOff>
      <xdr:row>61</xdr:row>
      <xdr:rowOff>3476625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70BB5810-52A8-4B1F-809E-88D71F03F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46250" y="317220600"/>
          <a:ext cx="5400675" cy="34956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61</xdr:row>
      <xdr:rowOff>5194300</xdr:rowOff>
    </xdr:from>
    <xdr:to>
      <xdr:col>1</xdr:col>
      <xdr:colOff>5572125</xdr:colOff>
      <xdr:row>62</xdr:row>
      <xdr:rowOff>3527425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5CC02569-4C53-45D4-A41B-130FC7E03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3550" y="322433950"/>
          <a:ext cx="5381625" cy="3533775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63</xdr:row>
      <xdr:rowOff>25400</xdr:rowOff>
    </xdr:from>
    <xdr:to>
      <xdr:col>1</xdr:col>
      <xdr:colOff>5584825</xdr:colOff>
      <xdr:row>63</xdr:row>
      <xdr:rowOff>3502025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id="{CA578221-4227-4EDD-81A0-C57E51887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84350" y="327666350"/>
          <a:ext cx="5343525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64</xdr:row>
      <xdr:rowOff>6350</xdr:rowOff>
    </xdr:from>
    <xdr:to>
      <xdr:col>1</xdr:col>
      <xdr:colOff>5578475</xdr:colOff>
      <xdr:row>64</xdr:row>
      <xdr:rowOff>3425825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id="{692D4CD6-9C7E-4980-B08A-3C45634F2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20850" y="332847950"/>
          <a:ext cx="5400675" cy="34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65</xdr:row>
      <xdr:rowOff>0</xdr:rowOff>
    </xdr:from>
    <xdr:to>
      <xdr:col>1</xdr:col>
      <xdr:colOff>5610225</xdr:colOff>
      <xdr:row>65</xdr:row>
      <xdr:rowOff>3409950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id="{E513B350-E775-483B-9995-2125AC90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338042250"/>
          <a:ext cx="5400675" cy="3409950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66</xdr:row>
      <xdr:rowOff>6350</xdr:rowOff>
    </xdr:from>
    <xdr:to>
      <xdr:col>1</xdr:col>
      <xdr:colOff>5584825</xdr:colOff>
      <xdr:row>66</xdr:row>
      <xdr:rowOff>3387725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BBA112A4-6B7C-47D9-9F02-236F794B1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27200" y="343249250"/>
          <a:ext cx="5400675" cy="3381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67</xdr:row>
      <xdr:rowOff>12700</xdr:rowOff>
    </xdr:from>
    <xdr:to>
      <xdr:col>1</xdr:col>
      <xdr:colOff>5597525</xdr:colOff>
      <xdr:row>67</xdr:row>
      <xdr:rowOff>3394075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1764FACA-1CCA-42F1-A91B-9CEC693D7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9900" y="348456250"/>
          <a:ext cx="5400675" cy="33813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68</xdr:row>
      <xdr:rowOff>0</xdr:rowOff>
    </xdr:from>
    <xdr:to>
      <xdr:col>1</xdr:col>
      <xdr:colOff>5603875</xdr:colOff>
      <xdr:row>68</xdr:row>
      <xdr:rowOff>3381375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7E0B1267-4F27-4ECB-B05A-8C93F7AF2C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46250" y="353644200"/>
          <a:ext cx="5400675" cy="338137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69</xdr:row>
      <xdr:rowOff>0</xdr:rowOff>
    </xdr:from>
    <xdr:to>
      <xdr:col>1</xdr:col>
      <xdr:colOff>5603875</xdr:colOff>
      <xdr:row>69</xdr:row>
      <xdr:rowOff>3381375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AC36ECCA-4E74-41B3-B43A-C811F68DB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46250" y="358844850"/>
          <a:ext cx="5400675" cy="3381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70</xdr:row>
      <xdr:rowOff>0</xdr:rowOff>
    </xdr:from>
    <xdr:to>
      <xdr:col>1</xdr:col>
      <xdr:colOff>5597525</xdr:colOff>
      <xdr:row>70</xdr:row>
      <xdr:rowOff>5038725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DDB2D6F4-2CCF-4337-AD52-7557F7A3F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9900" y="364045500"/>
          <a:ext cx="5400675" cy="50387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71</xdr:row>
      <xdr:rowOff>482600</xdr:rowOff>
    </xdr:from>
    <xdr:to>
      <xdr:col>1</xdr:col>
      <xdr:colOff>5657850</xdr:colOff>
      <xdr:row>71</xdr:row>
      <xdr:rowOff>4168775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750B4A19-E55E-4F18-8CDB-260AF6B68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14500" y="369728750"/>
          <a:ext cx="5486400" cy="36861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72</xdr:row>
      <xdr:rowOff>571500</xdr:rowOff>
    </xdr:from>
    <xdr:to>
      <xdr:col>1</xdr:col>
      <xdr:colOff>5597525</xdr:colOff>
      <xdr:row>72</xdr:row>
      <xdr:rowOff>4133850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982ADC2F-1F77-4E4E-A2CE-771F63DDD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9900" y="375018300"/>
          <a:ext cx="5400675" cy="3562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73</xdr:row>
      <xdr:rowOff>279400</xdr:rowOff>
    </xdr:from>
    <xdr:to>
      <xdr:col>1</xdr:col>
      <xdr:colOff>5603875</xdr:colOff>
      <xdr:row>73</xdr:row>
      <xdr:rowOff>4213225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AF850614-145F-4ACA-BBE7-B31F9C79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46250" y="379926850"/>
          <a:ext cx="5400675" cy="39338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74</xdr:row>
      <xdr:rowOff>349250</xdr:rowOff>
    </xdr:from>
    <xdr:to>
      <xdr:col>1</xdr:col>
      <xdr:colOff>5638800</xdr:colOff>
      <xdr:row>74</xdr:row>
      <xdr:rowOff>4092575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4AE85827-4E7E-479A-B166-D06AEEECF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14500" y="385197350"/>
          <a:ext cx="5467350" cy="37433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75</xdr:row>
      <xdr:rowOff>317500</xdr:rowOff>
    </xdr:from>
    <xdr:to>
      <xdr:col>1</xdr:col>
      <xdr:colOff>5603875</xdr:colOff>
      <xdr:row>75</xdr:row>
      <xdr:rowOff>4127500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BD481C73-914D-49FE-8F0A-3112913CD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46250" y="390366250"/>
          <a:ext cx="5400675" cy="38100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77</xdr:row>
      <xdr:rowOff>0</xdr:rowOff>
    </xdr:from>
    <xdr:to>
      <xdr:col>1</xdr:col>
      <xdr:colOff>5610225</xdr:colOff>
      <xdr:row>77</xdr:row>
      <xdr:rowOff>3648075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28C4845A-F09B-4F1C-886A-A3149D3F2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400450050"/>
          <a:ext cx="5400675" cy="36480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78</xdr:row>
      <xdr:rowOff>482600</xdr:rowOff>
    </xdr:from>
    <xdr:to>
      <xdr:col>1</xdr:col>
      <xdr:colOff>5591175</xdr:colOff>
      <xdr:row>78</xdr:row>
      <xdr:rowOff>3997325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29CEF986-4AD5-4EAF-9D82-5995F1BE5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3550" y="406133300"/>
          <a:ext cx="5400675" cy="3514725"/>
        </a:xfrm>
        <a:prstGeom prst="rect">
          <a:avLst/>
        </a:prstGeom>
      </xdr:spPr>
    </xdr:pic>
    <xdr:clientData/>
  </xdr:twoCellAnchor>
  <xdr:twoCellAnchor editAs="oneCell">
    <xdr:from>
      <xdr:col>1</xdr:col>
      <xdr:colOff>215900</xdr:colOff>
      <xdr:row>79</xdr:row>
      <xdr:rowOff>546100</xdr:rowOff>
    </xdr:from>
    <xdr:to>
      <xdr:col>1</xdr:col>
      <xdr:colOff>5616575</xdr:colOff>
      <xdr:row>79</xdr:row>
      <xdr:rowOff>3956050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9AADB89E-0C27-4F09-BD19-6DA1BAB8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8950" y="411397450"/>
          <a:ext cx="5400675" cy="340995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80</xdr:row>
      <xdr:rowOff>704850</xdr:rowOff>
    </xdr:from>
    <xdr:to>
      <xdr:col>1</xdr:col>
      <xdr:colOff>5597525</xdr:colOff>
      <xdr:row>80</xdr:row>
      <xdr:rowOff>3686175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9F6B2DF9-8ECC-4D28-983C-E52E9BFF9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9900" y="416756850"/>
          <a:ext cx="5400675" cy="298132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81</xdr:row>
      <xdr:rowOff>482600</xdr:rowOff>
    </xdr:from>
    <xdr:to>
      <xdr:col>1</xdr:col>
      <xdr:colOff>5610225</xdr:colOff>
      <xdr:row>81</xdr:row>
      <xdr:rowOff>3968750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26FB896D-6467-4951-BE64-30C32099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695450" y="421735250"/>
          <a:ext cx="5457825" cy="34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82</xdr:row>
      <xdr:rowOff>146050</xdr:rowOff>
    </xdr:from>
    <xdr:to>
      <xdr:col>1</xdr:col>
      <xdr:colOff>5594350</xdr:colOff>
      <xdr:row>82</xdr:row>
      <xdr:rowOff>4194175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B0C946D-EB60-4586-913F-9D336CFB4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46250" y="426599350"/>
          <a:ext cx="5391150" cy="4048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83</xdr:row>
      <xdr:rowOff>222250</xdr:rowOff>
    </xdr:from>
    <xdr:to>
      <xdr:col>1</xdr:col>
      <xdr:colOff>5622925</xdr:colOff>
      <xdr:row>83</xdr:row>
      <xdr:rowOff>4279900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B9BF6D86-4272-4BBC-A0CA-E56892CE4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65300" y="431876200"/>
          <a:ext cx="5400675" cy="405765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84</xdr:row>
      <xdr:rowOff>679450</xdr:rowOff>
    </xdr:from>
    <xdr:to>
      <xdr:col>1</xdr:col>
      <xdr:colOff>5645150</xdr:colOff>
      <xdr:row>84</xdr:row>
      <xdr:rowOff>3689350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9CC57C74-4DE0-4BD0-A481-FAADCEE2F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20850" y="437534050"/>
          <a:ext cx="5467350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85</xdr:row>
      <xdr:rowOff>387350</xdr:rowOff>
    </xdr:from>
    <xdr:to>
      <xdr:col>1</xdr:col>
      <xdr:colOff>5597525</xdr:colOff>
      <xdr:row>85</xdr:row>
      <xdr:rowOff>3987800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199665BE-7DD9-496F-B283-B6CA4961E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9900" y="442442600"/>
          <a:ext cx="540067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177800</xdr:colOff>
      <xdr:row>86</xdr:row>
      <xdr:rowOff>266700</xdr:rowOff>
    </xdr:from>
    <xdr:to>
      <xdr:col>1</xdr:col>
      <xdr:colOff>5616575</xdr:colOff>
      <xdr:row>86</xdr:row>
      <xdr:rowOff>3857625</xdr:rowOff>
    </xdr:to>
    <xdr:pic>
      <xdr:nvPicPr>
        <xdr:cNvPr id="87" name="Imagen 86">
          <a:extLst>
            <a:ext uri="{FF2B5EF4-FFF2-40B4-BE49-F238E27FC236}">
              <a16:creationId xmlns:a16="http://schemas.microsoft.com/office/drawing/2014/main" id="{59ACDF43-24A7-4E0A-AFC2-E68E21F83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20850" y="447522600"/>
          <a:ext cx="5438775" cy="3590925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87</xdr:row>
      <xdr:rowOff>717550</xdr:rowOff>
    </xdr:from>
    <xdr:to>
      <xdr:col>1</xdr:col>
      <xdr:colOff>5603875</xdr:colOff>
      <xdr:row>87</xdr:row>
      <xdr:rowOff>3489325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BE5108F8-BC7F-4BC8-B933-D1D559E8D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46250" y="453174100"/>
          <a:ext cx="5400675" cy="27717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88</xdr:row>
      <xdr:rowOff>660400</xdr:rowOff>
    </xdr:from>
    <xdr:to>
      <xdr:col>1</xdr:col>
      <xdr:colOff>5597525</xdr:colOff>
      <xdr:row>88</xdr:row>
      <xdr:rowOff>3660775</xdr:rowOff>
    </xdr:to>
    <xdr:pic>
      <xdr:nvPicPr>
        <xdr:cNvPr id="89" name="Imagen 88">
          <a:extLst>
            <a:ext uri="{FF2B5EF4-FFF2-40B4-BE49-F238E27FC236}">
              <a16:creationId xmlns:a16="http://schemas.microsoft.com/office/drawing/2014/main" id="{75B242F5-BB5A-4E8B-9887-EC8CE63D7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9900" y="458317600"/>
          <a:ext cx="540067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89</xdr:row>
      <xdr:rowOff>476250</xdr:rowOff>
    </xdr:from>
    <xdr:to>
      <xdr:col>1</xdr:col>
      <xdr:colOff>5597525</xdr:colOff>
      <xdr:row>89</xdr:row>
      <xdr:rowOff>4038600</xdr:rowOff>
    </xdr:to>
    <xdr:pic>
      <xdr:nvPicPr>
        <xdr:cNvPr id="90" name="Imagen 89">
          <a:extLst>
            <a:ext uri="{FF2B5EF4-FFF2-40B4-BE49-F238E27FC236}">
              <a16:creationId xmlns:a16="http://schemas.microsoft.com/office/drawing/2014/main" id="{4152D102-C3AB-4527-8CEF-0CD5FF3F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9900" y="463334100"/>
          <a:ext cx="5400675" cy="356235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90</xdr:row>
      <xdr:rowOff>330200</xdr:rowOff>
    </xdr:from>
    <xdr:to>
      <xdr:col>1</xdr:col>
      <xdr:colOff>5654675</xdr:colOff>
      <xdr:row>90</xdr:row>
      <xdr:rowOff>4283075</xdr:rowOff>
    </xdr:to>
    <xdr:pic>
      <xdr:nvPicPr>
        <xdr:cNvPr id="91" name="Imagen 90">
          <a:extLst>
            <a:ext uri="{FF2B5EF4-FFF2-40B4-BE49-F238E27FC236}">
              <a16:creationId xmlns:a16="http://schemas.microsoft.com/office/drawing/2014/main" id="{8C681DFE-EB74-4BFD-B4C4-665626D03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01800" y="468388700"/>
          <a:ext cx="5495925" cy="39528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91</xdr:row>
      <xdr:rowOff>565150</xdr:rowOff>
    </xdr:from>
    <xdr:to>
      <xdr:col>1</xdr:col>
      <xdr:colOff>5629275</xdr:colOff>
      <xdr:row>91</xdr:row>
      <xdr:rowOff>3898900</xdr:rowOff>
    </xdr:to>
    <xdr:pic>
      <xdr:nvPicPr>
        <xdr:cNvPr id="92" name="Imagen 91">
          <a:extLst>
            <a:ext uri="{FF2B5EF4-FFF2-40B4-BE49-F238E27FC236}">
              <a16:creationId xmlns:a16="http://schemas.microsoft.com/office/drawing/2014/main" id="{22148261-0C91-4A4B-A2D5-0FC5C8926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14500" y="473824300"/>
          <a:ext cx="5457825" cy="333375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92</xdr:row>
      <xdr:rowOff>444500</xdr:rowOff>
    </xdr:from>
    <xdr:to>
      <xdr:col>1</xdr:col>
      <xdr:colOff>5597525</xdr:colOff>
      <xdr:row>92</xdr:row>
      <xdr:rowOff>4044950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D2A5E93B-9649-4128-A998-577CCEF57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9900" y="478904300"/>
          <a:ext cx="5400675" cy="3600450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93</xdr:row>
      <xdr:rowOff>1155700</xdr:rowOff>
    </xdr:from>
    <xdr:to>
      <xdr:col>1</xdr:col>
      <xdr:colOff>5626100</xdr:colOff>
      <xdr:row>93</xdr:row>
      <xdr:rowOff>3527425</xdr:rowOff>
    </xdr:to>
    <xdr:pic>
      <xdr:nvPicPr>
        <xdr:cNvPr id="94" name="Imagen 93">
          <a:extLst>
            <a:ext uri="{FF2B5EF4-FFF2-40B4-BE49-F238E27FC236}">
              <a16:creationId xmlns:a16="http://schemas.microsoft.com/office/drawing/2014/main" id="{5FCEFDC9-6A95-4846-8B85-78CBD2CEC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9900" y="484816150"/>
          <a:ext cx="5429250" cy="23717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94</xdr:row>
      <xdr:rowOff>1092200</xdr:rowOff>
    </xdr:from>
    <xdr:to>
      <xdr:col>1</xdr:col>
      <xdr:colOff>5610225</xdr:colOff>
      <xdr:row>94</xdr:row>
      <xdr:rowOff>3387725</xdr:rowOff>
    </xdr:to>
    <xdr:pic>
      <xdr:nvPicPr>
        <xdr:cNvPr id="95" name="Imagen 94">
          <a:extLst>
            <a:ext uri="{FF2B5EF4-FFF2-40B4-BE49-F238E27FC236}">
              <a16:creationId xmlns:a16="http://schemas.microsoft.com/office/drawing/2014/main" id="{45E27180-F593-4E1A-8840-239A0FA95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489953300"/>
          <a:ext cx="5400675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95</xdr:row>
      <xdr:rowOff>1225550</xdr:rowOff>
    </xdr:from>
    <xdr:to>
      <xdr:col>1</xdr:col>
      <xdr:colOff>5619750</xdr:colOff>
      <xdr:row>95</xdr:row>
      <xdr:rowOff>3349625</xdr:rowOff>
    </xdr:to>
    <xdr:pic>
      <xdr:nvPicPr>
        <xdr:cNvPr id="96" name="Imagen 95">
          <a:extLst>
            <a:ext uri="{FF2B5EF4-FFF2-40B4-BE49-F238E27FC236}">
              <a16:creationId xmlns:a16="http://schemas.microsoft.com/office/drawing/2014/main" id="{7279884A-FC40-4D91-A760-3D9CCF008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3550" y="495287300"/>
          <a:ext cx="5429250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241300</xdr:colOff>
      <xdr:row>96</xdr:row>
      <xdr:rowOff>1244600</xdr:rowOff>
    </xdr:from>
    <xdr:to>
      <xdr:col>1</xdr:col>
      <xdr:colOff>5670550</xdr:colOff>
      <xdr:row>96</xdr:row>
      <xdr:rowOff>3416300</xdr:rowOff>
    </xdr:to>
    <xdr:pic>
      <xdr:nvPicPr>
        <xdr:cNvPr id="97" name="Imagen 96">
          <a:extLst>
            <a:ext uri="{FF2B5EF4-FFF2-40B4-BE49-F238E27FC236}">
              <a16:creationId xmlns:a16="http://schemas.microsoft.com/office/drawing/2014/main" id="{7DF67FD1-AEE8-41C8-A4EF-4DA7F95C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84350" y="500507000"/>
          <a:ext cx="5429250" cy="217170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97</xdr:row>
      <xdr:rowOff>1073150</xdr:rowOff>
    </xdr:from>
    <xdr:to>
      <xdr:col>1</xdr:col>
      <xdr:colOff>5610225</xdr:colOff>
      <xdr:row>97</xdr:row>
      <xdr:rowOff>3444875</xdr:rowOff>
    </xdr:to>
    <xdr:pic>
      <xdr:nvPicPr>
        <xdr:cNvPr id="98" name="Imagen 97">
          <a:extLst>
            <a:ext uri="{FF2B5EF4-FFF2-40B4-BE49-F238E27FC236}">
              <a16:creationId xmlns:a16="http://schemas.microsoft.com/office/drawing/2014/main" id="{44556B8D-629C-4482-A889-09718EF87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505536200"/>
          <a:ext cx="5400675" cy="237172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98</xdr:row>
      <xdr:rowOff>1136650</xdr:rowOff>
    </xdr:from>
    <xdr:to>
      <xdr:col>1</xdr:col>
      <xdr:colOff>5591175</xdr:colOff>
      <xdr:row>98</xdr:row>
      <xdr:rowOff>3279775</xdr:rowOff>
    </xdr:to>
    <xdr:pic>
      <xdr:nvPicPr>
        <xdr:cNvPr id="99" name="Imagen 98">
          <a:extLst>
            <a:ext uri="{FF2B5EF4-FFF2-40B4-BE49-F238E27FC236}">
              <a16:creationId xmlns:a16="http://schemas.microsoft.com/office/drawing/2014/main" id="{AE6C11C4-5005-4BF1-A2D2-B75F99528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33550" y="510800350"/>
          <a:ext cx="540067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99</xdr:row>
      <xdr:rowOff>869950</xdr:rowOff>
    </xdr:from>
    <xdr:to>
      <xdr:col>1</xdr:col>
      <xdr:colOff>5553075</xdr:colOff>
      <xdr:row>99</xdr:row>
      <xdr:rowOff>3603625</xdr:rowOff>
    </xdr:to>
    <xdr:pic>
      <xdr:nvPicPr>
        <xdr:cNvPr id="100" name="Imagen 99">
          <a:extLst>
            <a:ext uri="{FF2B5EF4-FFF2-40B4-BE49-F238E27FC236}">
              <a16:creationId xmlns:a16="http://schemas.microsoft.com/office/drawing/2014/main" id="{A6D6427C-7278-4E09-B5D5-D66BD45E3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71650" y="515734300"/>
          <a:ext cx="5324475" cy="273367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100</xdr:row>
      <xdr:rowOff>895350</xdr:rowOff>
    </xdr:from>
    <xdr:to>
      <xdr:col>1</xdr:col>
      <xdr:colOff>5591175</xdr:colOff>
      <xdr:row>100</xdr:row>
      <xdr:rowOff>3448050</xdr:rowOff>
    </xdr:to>
    <xdr:pic>
      <xdr:nvPicPr>
        <xdr:cNvPr id="101" name="Imagen 100">
          <a:extLst>
            <a:ext uri="{FF2B5EF4-FFF2-40B4-BE49-F238E27FC236}">
              <a16:creationId xmlns:a16="http://schemas.microsoft.com/office/drawing/2014/main" id="{48C494FF-F8F4-4842-866E-0EB72E81A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520960350"/>
          <a:ext cx="5381625" cy="25527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101</xdr:row>
      <xdr:rowOff>1117600</xdr:rowOff>
    </xdr:from>
    <xdr:to>
      <xdr:col>1</xdr:col>
      <xdr:colOff>5629275</xdr:colOff>
      <xdr:row>101</xdr:row>
      <xdr:rowOff>3241675</xdr:rowOff>
    </xdr:to>
    <xdr:pic>
      <xdr:nvPicPr>
        <xdr:cNvPr id="102" name="Imagen 101">
          <a:extLst>
            <a:ext uri="{FF2B5EF4-FFF2-40B4-BE49-F238E27FC236}">
              <a16:creationId xmlns:a16="http://schemas.microsoft.com/office/drawing/2014/main" id="{8FF8D72E-748D-4DA0-884E-95FFFF0D6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33550" y="526383250"/>
          <a:ext cx="5438775" cy="2124075"/>
        </a:xfrm>
        <a:prstGeom prst="rect">
          <a:avLst/>
        </a:prstGeom>
      </xdr:spPr>
    </xdr:pic>
    <xdr:clientData/>
  </xdr:twoCellAnchor>
  <xdr:twoCellAnchor editAs="oneCell">
    <xdr:from>
      <xdr:col>1</xdr:col>
      <xdr:colOff>222250</xdr:colOff>
      <xdr:row>102</xdr:row>
      <xdr:rowOff>1073150</xdr:rowOff>
    </xdr:from>
    <xdr:to>
      <xdr:col>1</xdr:col>
      <xdr:colOff>5565775</xdr:colOff>
      <xdr:row>102</xdr:row>
      <xdr:rowOff>3206750</xdr:rowOff>
    </xdr:to>
    <xdr:pic>
      <xdr:nvPicPr>
        <xdr:cNvPr id="103" name="Imagen 102">
          <a:extLst>
            <a:ext uri="{FF2B5EF4-FFF2-40B4-BE49-F238E27FC236}">
              <a16:creationId xmlns:a16="http://schemas.microsoft.com/office/drawing/2014/main" id="{46CFBE16-6925-43D2-9E18-4557A2B23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65300" y="531539450"/>
          <a:ext cx="5343525" cy="21336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103</xdr:row>
      <xdr:rowOff>1009650</xdr:rowOff>
    </xdr:from>
    <xdr:to>
      <xdr:col>1</xdr:col>
      <xdr:colOff>5603875</xdr:colOff>
      <xdr:row>103</xdr:row>
      <xdr:rowOff>3105150</xdr:rowOff>
    </xdr:to>
    <xdr:pic>
      <xdr:nvPicPr>
        <xdr:cNvPr id="104" name="Imagen 103">
          <a:extLst>
            <a:ext uri="{FF2B5EF4-FFF2-40B4-BE49-F238E27FC236}">
              <a16:creationId xmlns:a16="http://schemas.microsoft.com/office/drawing/2014/main" id="{C50FA3B4-ED4C-4F1E-A3F7-9BA7A8145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46250" y="536676600"/>
          <a:ext cx="5400675" cy="2095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104</xdr:row>
      <xdr:rowOff>889000</xdr:rowOff>
    </xdr:from>
    <xdr:to>
      <xdr:col>1</xdr:col>
      <xdr:colOff>5537200</xdr:colOff>
      <xdr:row>104</xdr:row>
      <xdr:rowOff>3184525</xdr:rowOff>
    </xdr:to>
    <xdr:pic>
      <xdr:nvPicPr>
        <xdr:cNvPr id="105" name="Imagen 104">
          <a:extLst>
            <a:ext uri="{FF2B5EF4-FFF2-40B4-BE49-F238E27FC236}">
              <a16:creationId xmlns:a16="http://schemas.microsoft.com/office/drawing/2014/main" id="{E93F7987-1C28-430B-AAB4-E202A16F5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46250" y="541756600"/>
          <a:ext cx="5334000" cy="2295525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105</xdr:row>
      <xdr:rowOff>857250</xdr:rowOff>
    </xdr:from>
    <xdr:to>
      <xdr:col>1</xdr:col>
      <xdr:colOff>5597525</xdr:colOff>
      <xdr:row>105</xdr:row>
      <xdr:rowOff>3400425</xdr:rowOff>
    </xdr:to>
    <xdr:pic>
      <xdr:nvPicPr>
        <xdr:cNvPr id="106" name="Imagen 105">
          <a:extLst>
            <a:ext uri="{FF2B5EF4-FFF2-40B4-BE49-F238E27FC236}">
              <a16:creationId xmlns:a16="http://schemas.microsoft.com/office/drawing/2014/main" id="{A3B12B29-3E06-46DC-AE9C-7BC962C2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39900" y="546925500"/>
          <a:ext cx="5400675" cy="2543175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106</xdr:row>
      <xdr:rowOff>882650</xdr:rowOff>
    </xdr:from>
    <xdr:to>
      <xdr:col>1</xdr:col>
      <xdr:colOff>5629275</xdr:colOff>
      <xdr:row>106</xdr:row>
      <xdr:rowOff>3359150</xdr:rowOff>
    </xdr:to>
    <xdr:pic>
      <xdr:nvPicPr>
        <xdr:cNvPr id="107" name="Imagen 106">
          <a:extLst>
            <a:ext uri="{FF2B5EF4-FFF2-40B4-BE49-F238E27FC236}">
              <a16:creationId xmlns:a16="http://schemas.microsoft.com/office/drawing/2014/main" id="{EB0FA94E-DB4D-4B8A-B565-245D1E000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71650" y="552151550"/>
          <a:ext cx="5400675" cy="247650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25401</xdr:colOff>
      <xdr:row>107</xdr:row>
      <xdr:rowOff>336551</xdr:rowOff>
    </xdr:from>
    <xdr:to>
      <xdr:col>1</xdr:col>
      <xdr:colOff>5803901</xdr:colOff>
      <xdr:row>107</xdr:row>
      <xdr:rowOff>3839049</xdr:rowOff>
    </xdr:to>
    <xdr:pic>
      <xdr:nvPicPr>
        <xdr:cNvPr id="108" name="Imagen 107">
          <a:extLst>
            <a:ext uri="{FF2B5EF4-FFF2-40B4-BE49-F238E27FC236}">
              <a16:creationId xmlns:a16="http://schemas.microsoft.com/office/drawing/2014/main" id="{F33F3991-E7FA-4B73-8550-A279904C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568451" y="556806101"/>
          <a:ext cx="5778500" cy="3502498"/>
        </a:xfrm>
        <a:prstGeom prst="rect">
          <a:avLst/>
        </a:prstGeom>
      </xdr:spPr>
    </xdr:pic>
    <xdr:clientData/>
  </xdr:twoCellAnchor>
  <xdr:twoCellAnchor editAs="oneCell">
    <xdr:from>
      <xdr:col>1</xdr:col>
      <xdr:colOff>31751</xdr:colOff>
      <xdr:row>108</xdr:row>
      <xdr:rowOff>374651</xdr:rowOff>
    </xdr:from>
    <xdr:to>
      <xdr:col>1</xdr:col>
      <xdr:colOff>5803901</xdr:colOff>
      <xdr:row>108</xdr:row>
      <xdr:rowOff>3806405</xdr:rowOff>
    </xdr:to>
    <xdr:pic>
      <xdr:nvPicPr>
        <xdr:cNvPr id="109" name="Imagen 108">
          <a:extLst>
            <a:ext uri="{FF2B5EF4-FFF2-40B4-BE49-F238E27FC236}">
              <a16:creationId xmlns:a16="http://schemas.microsoft.com/office/drawing/2014/main" id="{78C7C616-9829-47EC-B6B3-539A54BA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574801" y="562044851"/>
          <a:ext cx="5772150" cy="3431754"/>
        </a:xfrm>
        <a:prstGeom prst="rect">
          <a:avLst/>
        </a:prstGeom>
      </xdr:spPr>
    </xdr:pic>
    <xdr:clientData/>
  </xdr:twoCellAnchor>
  <xdr:twoCellAnchor editAs="oneCell">
    <xdr:from>
      <xdr:col>1</xdr:col>
      <xdr:colOff>184150</xdr:colOff>
      <xdr:row>109</xdr:row>
      <xdr:rowOff>419100</xdr:rowOff>
    </xdr:from>
    <xdr:to>
      <xdr:col>1</xdr:col>
      <xdr:colOff>5584825</xdr:colOff>
      <xdr:row>109</xdr:row>
      <xdr:rowOff>3667125</xdr:rowOff>
    </xdr:to>
    <xdr:pic>
      <xdr:nvPicPr>
        <xdr:cNvPr id="110" name="Imagen 109">
          <a:extLst>
            <a:ext uri="{FF2B5EF4-FFF2-40B4-BE49-F238E27FC236}">
              <a16:creationId xmlns:a16="http://schemas.microsoft.com/office/drawing/2014/main" id="{0598EC69-FFF1-40EE-A164-44F07E063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27200" y="567289950"/>
          <a:ext cx="5400675" cy="3248025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110</xdr:row>
      <xdr:rowOff>431800</xdr:rowOff>
    </xdr:from>
    <xdr:to>
      <xdr:col>1</xdr:col>
      <xdr:colOff>5610225</xdr:colOff>
      <xdr:row>110</xdr:row>
      <xdr:rowOff>3679825</xdr:rowOff>
    </xdr:to>
    <xdr:pic>
      <xdr:nvPicPr>
        <xdr:cNvPr id="111" name="Imagen 110">
          <a:extLst>
            <a:ext uri="{FF2B5EF4-FFF2-40B4-BE49-F238E27FC236}">
              <a16:creationId xmlns:a16="http://schemas.microsoft.com/office/drawing/2014/main" id="{20D69708-038F-469A-9B02-0AA23FA97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572503300"/>
          <a:ext cx="5400675" cy="3248025"/>
        </a:xfrm>
        <a:prstGeom prst="rect">
          <a:avLst/>
        </a:prstGeom>
      </xdr:spPr>
    </xdr:pic>
    <xdr:clientData/>
  </xdr:twoCellAnchor>
  <xdr:twoCellAnchor editAs="oneCell">
    <xdr:from>
      <xdr:col>1</xdr:col>
      <xdr:colOff>485776</xdr:colOff>
      <xdr:row>111</xdr:row>
      <xdr:rowOff>28575</xdr:rowOff>
    </xdr:from>
    <xdr:to>
      <xdr:col>1</xdr:col>
      <xdr:colOff>5343526</xdr:colOff>
      <xdr:row>112</xdr:row>
      <xdr:rowOff>11238</xdr:rowOff>
    </xdr:to>
    <xdr:pic>
      <xdr:nvPicPr>
        <xdr:cNvPr id="112" name="Imagen 111">
          <a:extLst>
            <a:ext uri="{FF2B5EF4-FFF2-40B4-BE49-F238E27FC236}">
              <a16:creationId xmlns:a16="http://schemas.microsoft.com/office/drawing/2014/main" id="{90F8A1DB-ECBC-4AB2-B495-4430C755C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028826" y="577300725"/>
          <a:ext cx="4857750" cy="5183313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112</xdr:row>
      <xdr:rowOff>717550</xdr:rowOff>
    </xdr:from>
    <xdr:to>
      <xdr:col>1</xdr:col>
      <xdr:colOff>5645150</xdr:colOff>
      <xdr:row>112</xdr:row>
      <xdr:rowOff>3670300</xdr:rowOff>
    </xdr:to>
    <xdr:pic>
      <xdr:nvPicPr>
        <xdr:cNvPr id="113" name="Imagen 112">
          <a:extLst>
            <a:ext uri="{FF2B5EF4-FFF2-40B4-BE49-F238E27FC236}">
              <a16:creationId xmlns:a16="http://schemas.microsoft.com/office/drawing/2014/main" id="{515E20F8-D061-4EE8-A93B-9A4954E9F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39900" y="583190350"/>
          <a:ext cx="5448300" cy="2952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203200</xdr:colOff>
      <xdr:row>113</xdr:row>
      <xdr:rowOff>622300</xdr:rowOff>
    </xdr:from>
    <xdr:to>
      <xdr:col>1</xdr:col>
      <xdr:colOff>5603875</xdr:colOff>
      <xdr:row>113</xdr:row>
      <xdr:rowOff>3803650</xdr:rowOff>
    </xdr:to>
    <xdr:pic>
      <xdr:nvPicPr>
        <xdr:cNvPr id="114" name="Imagen 113">
          <a:extLst>
            <a:ext uri="{FF2B5EF4-FFF2-40B4-BE49-F238E27FC236}">
              <a16:creationId xmlns:a16="http://schemas.microsoft.com/office/drawing/2014/main" id="{5E0BB01B-51EF-4315-BECB-94823716CC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46250" y="588295750"/>
          <a:ext cx="5400675" cy="31813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114</xdr:row>
      <xdr:rowOff>603251</xdr:rowOff>
    </xdr:from>
    <xdr:to>
      <xdr:col>1</xdr:col>
      <xdr:colOff>5803900</xdr:colOff>
      <xdr:row>114</xdr:row>
      <xdr:rowOff>3603567</xdr:rowOff>
    </xdr:to>
    <xdr:pic>
      <xdr:nvPicPr>
        <xdr:cNvPr id="115" name="Imagen 114">
          <a:extLst>
            <a:ext uri="{FF2B5EF4-FFF2-40B4-BE49-F238E27FC236}">
              <a16:creationId xmlns:a16="http://schemas.microsoft.com/office/drawing/2014/main" id="{AA045354-2173-4C41-A31A-7EC82E3C5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581150" y="593477351"/>
          <a:ext cx="5765800" cy="3000316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115</xdr:row>
      <xdr:rowOff>419101</xdr:rowOff>
    </xdr:from>
    <xdr:to>
      <xdr:col>1</xdr:col>
      <xdr:colOff>5784851</xdr:colOff>
      <xdr:row>115</xdr:row>
      <xdr:rowOff>3713435</xdr:rowOff>
    </xdr:to>
    <xdr:pic>
      <xdr:nvPicPr>
        <xdr:cNvPr id="116" name="Imagen 115">
          <a:extLst>
            <a:ext uri="{FF2B5EF4-FFF2-40B4-BE49-F238E27FC236}">
              <a16:creationId xmlns:a16="http://schemas.microsoft.com/office/drawing/2014/main" id="{84EA1C9E-0E9F-4FFF-8FC4-AD4F7C0246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562101" y="598493851"/>
          <a:ext cx="5765800" cy="329433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19051</xdr:colOff>
      <xdr:row>116</xdr:row>
      <xdr:rowOff>412751</xdr:rowOff>
    </xdr:from>
    <xdr:to>
      <xdr:col>1</xdr:col>
      <xdr:colOff>5810251</xdr:colOff>
      <xdr:row>116</xdr:row>
      <xdr:rowOff>3721597</xdr:rowOff>
    </xdr:to>
    <xdr:pic>
      <xdr:nvPicPr>
        <xdr:cNvPr id="117" name="Imagen 116">
          <a:extLst>
            <a:ext uri="{FF2B5EF4-FFF2-40B4-BE49-F238E27FC236}">
              <a16:creationId xmlns:a16="http://schemas.microsoft.com/office/drawing/2014/main" id="{C02E465B-8367-43CD-9352-C280A3D3E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562101" y="603688151"/>
          <a:ext cx="5791200" cy="3308846"/>
        </a:xfrm>
        <a:prstGeom prst="rect">
          <a:avLst/>
        </a:prstGeom>
      </xdr:spPr>
    </xdr:pic>
    <xdr:clientData/>
  </xdr:twoCellAnchor>
  <xdr:twoCellAnchor editAs="oneCell">
    <xdr:from>
      <xdr:col>1</xdr:col>
      <xdr:colOff>196850</xdr:colOff>
      <xdr:row>117</xdr:row>
      <xdr:rowOff>279400</xdr:rowOff>
    </xdr:from>
    <xdr:to>
      <xdr:col>1</xdr:col>
      <xdr:colOff>5597525</xdr:colOff>
      <xdr:row>117</xdr:row>
      <xdr:rowOff>3698875</xdr:rowOff>
    </xdr:to>
    <xdr:pic>
      <xdr:nvPicPr>
        <xdr:cNvPr id="118" name="Imagen 117">
          <a:extLst>
            <a:ext uri="{FF2B5EF4-FFF2-40B4-BE49-F238E27FC236}">
              <a16:creationId xmlns:a16="http://schemas.microsoft.com/office/drawing/2014/main" id="{2A9832C9-A7B7-4A29-8B87-9E85DBB01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39900" y="608755450"/>
          <a:ext cx="5400675" cy="3419475"/>
        </a:xfrm>
        <a:prstGeom prst="rect">
          <a:avLst/>
        </a:prstGeom>
      </xdr:spPr>
    </xdr:pic>
    <xdr:clientData/>
  </xdr:twoCellAnchor>
  <xdr:twoCellAnchor editAs="oneCell">
    <xdr:from>
      <xdr:col>1</xdr:col>
      <xdr:colOff>6350</xdr:colOff>
      <xdr:row>118</xdr:row>
      <xdr:rowOff>133350</xdr:rowOff>
    </xdr:from>
    <xdr:to>
      <xdr:col>1</xdr:col>
      <xdr:colOff>5807075</xdr:colOff>
      <xdr:row>118</xdr:row>
      <xdr:rowOff>4000500</xdr:rowOff>
    </xdr:to>
    <xdr:pic>
      <xdr:nvPicPr>
        <xdr:cNvPr id="119" name="Imagen 118">
          <a:extLst>
            <a:ext uri="{FF2B5EF4-FFF2-40B4-BE49-F238E27FC236}">
              <a16:creationId xmlns:a16="http://schemas.microsoft.com/office/drawing/2014/main" id="{7549B93D-5F01-4EBC-92D8-E0A9D40A5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549400" y="613810050"/>
          <a:ext cx="5800725" cy="386715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119</xdr:row>
      <xdr:rowOff>463551</xdr:rowOff>
    </xdr:from>
    <xdr:to>
      <xdr:col>2</xdr:col>
      <xdr:colOff>614</xdr:colOff>
      <xdr:row>119</xdr:row>
      <xdr:rowOff>3689350</xdr:rowOff>
    </xdr:to>
    <xdr:pic>
      <xdr:nvPicPr>
        <xdr:cNvPr id="120" name="Imagen 119">
          <a:extLst>
            <a:ext uri="{FF2B5EF4-FFF2-40B4-BE49-F238E27FC236}">
              <a16:creationId xmlns:a16="http://schemas.microsoft.com/office/drawing/2014/main" id="{ECAFB837-C718-4445-83BE-624B1BC72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555750" y="619340901"/>
          <a:ext cx="5810864" cy="32257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4171950</xdr:rowOff>
    </xdr:from>
    <xdr:to>
      <xdr:col>16384</xdr:col>
      <xdr:colOff>623358</xdr:colOff>
      <xdr:row>11</xdr:row>
      <xdr:rowOff>5057775</xdr:rowOff>
    </xdr:to>
    <xdr:pic>
      <xdr:nvPicPr>
        <xdr:cNvPr id="125" name="Imagen 124">
          <a:extLst>
            <a:ext uri="{FF2B5EF4-FFF2-40B4-BE49-F238E27FC236}">
              <a16:creationId xmlns:a16="http://schemas.microsoft.com/office/drawing/2014/main" id="{B021FA62-EE3A-431D-9FBD-EBF7B3125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3791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8659</xdr:colOff>
      <xdr:row>12</xdr:row>
      <xdr:rowOff>4004829</xdr:rowOff>
    </xdr:from>
    <xdr:to>
      <xdr:col>16384</xdr:col>
      <xdr:colOff>632017</xdr:colOff>
      <xdr:row>12</xdr:row>
      <xdr:rowOff>4890654</xdr:rowOff>
    </xdr:to>
    <xdr:pic>
      <xdr:nvPicPr>
        <xdr:cNvPr id="126" name="Imagen 125">
          <a:extLst>
            <a:ext uri="{FF2B5EF4-FFF2-40B4-BE49-F238E27FC236}">
              <a16:creationId xmlns:a16="http://schemas.microsoft.com/office/drawing/2014/main" id="{7DD3FE1D-C08C-4421-8B47-6803943C3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9" y="66454193"/>
          <a:ext cx="903133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3810000</xdr:rowOff>
    </xdr:from>
    <xdr:to>
      <xdr:col>16384</xdr:col>
      <xdr:colOff>623358</xdr:colOff>
      <xdr:row>13</xdr:row>
      <xdr:rowOff>4695825</xdr:rowOff>
    </xdr:to>
    <xdr:pic>
      <xdr:nvPicPr>
        <xdr:cNvPr id="127" name="Imagen 126">
          <a:extLst>
            <a:ext uri="{FF2B5EF4-FFF2-40B4-BE49-F238E27FC236}">
              <a16:creationId xmlns:a16="http://schemas.microsoft.com/office/drawing/2014/main" id="{61E370CC-5F5D-4670-8134-42C8C3120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4184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3771900</xdr:rowOff>
    </xdr:from>
    <xdr:to>
      <xdr:col>16384</xdr:col>
      <xdr:colOff>623358</xdr:colOff>
      <xdr:row>14</xdr:row>
      <xdr:rowOff>4657725</xdr:rowOff>
    </xdr:to>
    <xdr:pic>
      <xdr:nvPicPr>
        <xdr:cNvPr id="128" name="Imagen 127">
          <a:extLst>
            <a:ext uri="{FF2B5EF4-FFF2-40B4-BE49-F238E27FC236}">
              <a16:creationId xmlns:a16="http://schemas.microsoft.com/office/drawing/2014/main" id="{BB6810A1-D500-45C7-B12D-B1F497D9B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5810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3752850</xdr:rowOff>
    </xdr:from>
    <xdr:to>
      <xdr:col>16384</xdr:col>
      <xdr:colOff>623358</xdr:colOff>
      <xdr:row>15</xdr:row>
      <xdr:rowOff>4638675</xdr:rowOff>
    </xdr:to>
    <xdr:pic>
      <xdr:nvPicPr>
        <xdr:cNvPr id="129" name="Imagen 128">
          <a:extLst>
            <a:ext uri="{FF2B5EF4-FFF2-40B4-BE49-F238E27FC236}">
              <a16:creationId xmlns:a16="http://schemas.microsoft.com/office/drawing/2014/main" id="{22B20E9B-3ECB-49E9-8290-474418533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7626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3752850</xdr:rowOff>
    </xdr:from>
    <xdr:to>
      <xdr:col>16384</xdr:col>
      <xdr:colOff>623358</xdr:colOff>
      <xdr:row>16</xdr:row>
      <xdr:rowOff>4638675</xdr:rowOff>
    </xdr:to>
    <xdr:pic>
      <xdr:nvPicPr>
        <xdr:cNvPr id="130" name="Imagen 129">
          <a:extLst>
            <a:ext uri="{FF2B5EF4-FFF2-40B4-BE49-F238E27FC236}">
              <a16:creationId xmlns:a16="http://schemas.microsoft.com/office/drawing/2014/main" id="{E03A1887-AEEC-45FE-8974-0D4163A33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9632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3971925</xdr:rowOff>
    </xdr:from>
    <xdr:to>
      <xdr:col>16384</xdr:col>
      <xdr:colOff>623358</xdr:colOff>
      <xdr:row>17</xdr:row>
      <xdr:rowOff>4857750</xdr:rowOff>
    </xdr:to>
    <xdr:pic>
      <xdr:nvPicPr>
        <xdr:cNvPr id="131" name="Imagen 130">
          <a:extLst>
            <a:ext uri="{FF2B5EF4-FFF2-40B4-BE49-F238E27FC236}">
              <a16:creationId xmlns:a16="http://schemas.microsoft.com/office/drawing/2014/main" id="{EBB33E83-392C-4DB0-B902-F26B20C8D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3829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3905250</xdr:rowOff>
    </xdr:from>
    <xdr:to>
      <xdr:col>16384</xdr:col>
      <xdr:colOff>623358</xdr:colOff>
      <xdr:row>19</xdr:row>
      <xdr:rowOff>4791075</xdr:rowOff>
    </xdr:to>
    <xdr:pic>
      <xdr:nvPicPr>
        <xdr:cNvPr id="133" name="Imagen 132">
          <a:extLst>
            <a:ext uri="{FF2B5EF4-FFF2-40B4-BE49-F238E27FC236}">
              <a16:creationId xmlns:a16="http://schemas.microsoft.com/office/drawing/2014/main" id="{613E1F6E-4EFD-4982-BA72-5DBD66235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7176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3876675</xdr:rowOff>
    </xdr:from>
    <xdr:to>
      <xdr:col>16384</xdr:col>
      <xdr:colOff>623358</xdr:colOff>
      <xdr:row>20</xdr:row>
      <xdr:rowOff>4762500</xdr:rowOff>
    </xdr:to>
    <xdr:pic>
      <xdr:nvPicPr>
        <xdr:cNvPr id="134" name="Imagen 133">
          <a:extLst>
            <a:ext uri="{FF2B5EF4-FFF2-40B4-BE49-F238E27FC236}">
              <a16:creationId xmlns:a16="http://schemas.microsoft.com/office/drawing/2014/main" id="{D9D55175-8977-419B-916A-E2D320A1E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8896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3768725</xdr:rowOff>
    </xdr:from>
    <xdr:to>
      <xdr:col>16384</xdr:col>
      <xdr:colOff>623358</xdr:colOff>
      <xdr:row>21</xdr:row>
      <xdr:rowOff>4654550</xdr:rowOff>
    </xdr:to>
    <xdr:pic>
      <xdr:nvPicPr>
        <xdr:cNvPr id="135" name="Imagen 134">
          <a:extLst>
            <a:ext uri="{FF2B5EF4-FFF2-40B4-BE49-F238E27FC236}">
              <a16:creationId xmlns:a16="http://schemas.microsoft.com/office/drawing/2014/main" id="{BAA9A4B8-4DB4-40B3-9469-E912B3D7B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82375"/>
          <a:ext cx="9043458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3467100</xdr:rowOff>
    </xdr:from>
    <xdr:to>
      <xdr:col>16384</xdr:col>
      <xdr:colOff>623358</xdr:colOff>
      <xdr:row>28</xdr:row>
      <xdr:rowOff>4543425</xdr:rowOff>
    </xdr:to>
    <xdr:pic>
      <xdr:nvPicPr>
        <xdr:cNvPr id="137" name="Imagen 136">
          <a:extLst>
            <a:ext uri="{FF2B5EF4-FFF2-40B4-BE49-F238E27FC236}">
              <a16:creationId xmlns:a16="http://schemas.microsoft.com/office/drawing/2014/main" id="{63130B66-9ED1-4F45-AAD6-AB350330A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085300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3552825</xdr:rowOff>
    </xdr:from>
    <xdr:to>
      <xdr:col>16384</xdr:col>
      <xdr:colOff>623358</xdr:colOff>
      <xdr:row>29</xdr:row>
      <xdr:rowOff>4629150</xdr:rowOff>
    </xdr:to>
    <xdr:pic>
      <xdr:nvPicPr>
        <xdr:cNvPr id="138" name="Imagen 137">
          <a:extLst>
            <a:ext uri="{FF2B5EF4-FFF2-40B4-BE49-F238E27FC236}">
              <a16:creationId xmlns:a16="http://schemas.microsoft.com/office/drawing/2014/main" id="{2CB9DAB8-68B8-429D-92F3-254437351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4371675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3648075</xdr:rowOff>
    </xdr:from>
    <xdr:to>
      <xdr:col>16384</xdr:col>
      <xdr:colOff>623358</xdr:colOff>
      <xdr:row>30</xdr:row>
      <xdr:rowOff>4724400</xdr:rowOff>
    </xdr:to>
    <xdr:pic>
      <xdr:nvPicPr>
        <xdr:cNvPr id="139" name="Imagen 138">
          <a:extLst>
            <a:ext uri="{FF2B5EF4-FFF2-40B4-BE49-F238E27FC236}">
              <a16:creationId xmlns:a16="http://schemas.microsoft.com/office/drawing/2014/main" id="{E57733AA-D0EB-4AA3-BEB5-B45993E16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667575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3533775</xdr:rowOff>
    </xdr:from>
    <xdr:to>
      <xdr:col>16384</xdr:col>
      <xdr:colOff>623358</xdr:colOff>
      <xdr:row>31</xdr:row>
      <xdr:rowOff>4419600</xdr:rowOff>
    </xdr:to>
    <xdr:pic>
      <xdr:nvPicPr>
        <xdr:cNvPr id="140" name="Imagen 139">
          <a:extLst>
            <a:ext uri="{FF2B5EF4-FFF2-40B4-BE49-F238E27FC236}">
              <a16:creationId xmlns:a16="http://schemas.microsoft.com/office/drawing/2014/main" id="{356004ED-DBFA-4104-B06B-BE889400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5392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3505200</xdr:rowOff>
    </xdr:from>
    <xdr:to>
      <xdr:col>16384</xdr:col>
      <xdr:colOff>623358</xdr:colOff>
      <xdr:row>32</xdr:row>
      <xdr:rowOff>4391025</xdr:rowOff>
    </xdr:to>
    <xdr:pic>
      <xdr:nvPicPr>
        <xdr:cNvPr id="141" name="Imagen 140">
          <a:extLst>
            <a:ext uri="{FF2B5EF4-FFF2-40B4-BE49-F238E27FC236}">
              <a16:creationId xmlns:a16="http://schemas.microsoft.com/office/drawing/2014/main" id="{ED0BF2B0-548F-4DEA-B58F-D7B3DC479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9260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3714750</xdr:rowOff>
    </xdr:from>
    <xdr:to>
      <xdr:col>16384</xdr:col>
      <xdr:colOff>623358</xdr:colOff>
      <xdr:row>33</xdr:row>
      <xdr:rowOff>4600575</xdr:rowOff>
    </xdr:to>
    <xdr:pic>
      <xdr:nvPicPr>
        <xdr:cNvPr id="142" name="Imagen 141">
          <a:extLst>
            <a:ext uri="{FF2B5EF4-FFF2-40B4-BE49-F238E27FC236}">
              <a16:creationId xmlns:a16="http://schemas.microsoft.com/office/drawing/2014/main" id="{0B3E8723-A732-4282-9104-F137BAA84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3362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3857625</xdr:rowOff>
    </xdr:from>
    <xdr:to>
      <xdr:col>16384</xdr:col>
      <xdr:colOff>623358</xdr:colOff>
      <xdr:row>34</xdr:row>
      <xdr:rowOff>4743450</xdr:rowOff>
    </xdr:to>
    <xdr:pic>
      <xdr:nvPicPr>
        <xdr:cNvPr id="143" name="Imagen 142">
          <a:extLst>
            <a:ext uri="{FF2B5EF4-FFF2-40B4-BE49-F238E27FC236}">
              <a16:creationId xmlns:a16="http://schemas.microsoft.com/office/drawing/2014/main" id="{C7CC1E67-D37F-45C3-88C8-62D70531C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67972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3581400</xdr:rowOff>
    </xdr:from>
    <xdr:to>
      <xdr:col>16384</xdr:col>
      <xdr:colOff>623358</xdr:colOff>
      <xdr:row>35</xdr:row>
      <xdr:rowOff>4467225</xdr:rowOff>
    </xdr:to>
    <xdr:pic>
      <xdr:nvPicPr>
        <xdr:cNvPr id="144" name="Imagen 143">
          <a:extLst>
            <a:ext uri="{FF2B5EF4-FFF2-40B4-BE49-F238E27FC236}">
              <a16:creationId xmlns:a16="http://schemas.microsoft.com/office/drawing/2014/main" id="{403B6680-C2F2-4E05-8D4F-B743C0A74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6041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3305175</xdr:rowOff>
    </xdr:from>
    <xdr:to>
      <xdr:col>16384</xdr:col>
      <xdr:colOff>623358</xdr:colOff>
      <xdr:row>36</xdr:row>
      <xdr:rowOff>4191000</xdr:rowOff>
    </xdr:to>
    <xdr:pic>
      <xdr:nvPicPr>
        <xdr:cNvPr id="145" name="Imagen 144">
          <a:extLst>
            <a:ext uri="{FF2B5EF4-FFF2-40B4-BE49-F238E27FC236}">
              <a16:creationId xmlns:a16="http://schemas.microsoft.com/office/drawing/2014/main" id="{9C8FFE4C-9F47-4136-BB76-0F4426147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285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3362325</xdr:rowOff>
    </xdr:from>
    <xdr:to>
      <xdr:col>16384</xdr:col>
      <xdr:colOff>623358</xdr:colOff>
      <xdr:row>37</xdr:row>
      <xdr:rowOff>4248150</xdr:rowOff>
    </xdr:to>
    <xdr:pic>
      <xdr:nvPicPr>
        <xdr:cNvPr id="146" name="Imagen 145">
          <a:extLst>
            <a:ext uri="{FF2B5EF4-FFF2-40B4-BE49-F238E27FC236}">
              <a16:creationId xmlns:a16="http://schemas.microsoft.com/office/drawing/2014/main" id="{8BD3945B-D8C8-48C7-B178-759A943CB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57863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3543300</xdr:rowOff>
    </xdr:from>
    <xdr:to>
      <xdr:col>16384</xdr:col>
      <xdr:colOff>623358</xdr:colOff>
      <xdr:row>45</xdr:row>
      <xdr:rowOff>4429125</xdr:rowOff>
    </xdr:to>
    <xdr:pic>
      <xdr:nvPicPr>
        <xdr:cNvPr id="147" name="Imagen 146">
          <a:extLst>
            <a:ext uri="{FF2B5EF4-FFF2-40B4-BE49-F238E27FC236}">
              <a16:creationId xmlns:a16="http://schemas.microsoft.com/office/drawing/2014/main" id="{35370DF5-9841-4374-81C7-4E30256E8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75725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4152900</xdr:rowOff>
    </xdr:from>
    <xdr:to>
      <xdr:col>16384</xdr:col>
      <xdr:colOff>623358</xdr:colOff>
      <xdr:row>46</xdr:row>
      <xdr:rowOff>5153025</xdr:rowOff>
    </xdr:to>
    <xdr:pic>
      <xdr:nvPicPr>
        <xdr:cNvPr id="148" name="Imagen 147">
          <a:extLst>
            <a:ext uri="{FF2B5EF4-FFF2-40B4-BE49-F238E27FC236}">
              <a16:creationId xmlns:a16="http://schemas.microsoft.com/office/drawing/2014/main" id="{E5034488-99B0-4699-B1F4-79075ADB2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382800"/>
          <a:ext cx="90392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3895725</xdr:rowOff>
    </xdr:from>
    <xdr:to>
      <xdr:col>16384</xdr:col>
      <xdr:colOff>623358</xdr:colOff>
      <xdr:row>47</xdr:row>
      <xdr:rowOff>4781550</xdr:rowOff>
    </xdr:to>
    <xdr:pic>
      <xdr:nvPicPr>
        <xdr:cNvPr id="149" name="Imagen 148">
          <a:extLst>
            <a:ext uri="{FF2B5EF4-FFF2-40B4-BE49-F238E27FC236}">
              <a16:creationId xmlns:a16="http://schemas.microsoft.com/office/drawing/2014/main" id="{48CD761C-5DC8-4C45-9677-3B5251153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262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3581400</xdr:rowOff>
    </xdr:from>
    <xdr:to>
      <xdr:col>16384</xdr:col>
      <xdr:colOff>623358</xdr:colOff>
      <xdr:row>48</xdr:row>
      <xdr:rowOff>4657725</xdr:rowOff>
    </xdr:to>
    <xdr:pic>
      <xdr:nvPicPr>
        <xdr:cNvPr id="150" name="Imagen 149">
          <a:extLst>
            <a:ext uri="{FF2B5EF4-FFF2-40B4-BE49-F238E27FC236}">
              <a16:creationId xmlns:a16="http://schemas.microsoft.com/office/drawing/2014/main" id="{665FB848-280D-401E-8835-DE18F83C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212600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3257550</xdr:rowOff>
    </xdr:from>
    <xdr:to>
      <xdr:col>16384</xdr:col>
      <xdr:colOff>623358</xdr:colOff>
      <xdr:row>49</xdr:row>
      <xdr:rowOff>4724400</xdr:rowOff>
    </xdr:to>
    <xdr:pic>
      <xdr:nvPicPr>
        <xdr:cNvPr id="151" name="Imagen 150">
          <a:extLst>
            <a:ext uri="{FF2B5EF4-FFF2-40B4-BE49-F238E27FC236}">
              <a16:creationId xmlns:a16="http://schemas.microsoft.com/office/drawing/2014/main" id="{02EDC758-DB9B-41ED-B83F-8B9486E34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89400"/>
          <a:ext cx="9039225" cy="1466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222250</xdr:colOff>
      <xdr:row>50</xdr:row>
      <xdr:rowOff>3508375</xdr:rowOff>
    </xdr:from>
    <xdr:to>
      <xdr:col>16384</xdr:col>
      <xdr:colOff>222250</xdr:colOff>
      <xdr:row>50</xdr:row>
      <xdr:rowOff>4394200</xdr:rowOff>
    </xdr:to>
    <xdr:pic>
      <xdr:nvPicPr>
        <xdr:cNvPr id="152" name="Imagen 151">
          <a:extLst>
            <a:ext uri="{FF2B5EF4-FFF2-40B4-BE49-F238E27FC236}">
              <a16:creationId xmlns:a16="http://schemas.microsoft.com/office/drawing/2014/main" id="{99DFE956-EAE3-4737-9BA2-6EF41575A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" y="263540875"/>
          <a:ext cx="8420100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3219450</xdr:rowOff>
    </xdr:from>
    <xdr:to>
      <xdr:col>16384</xdr:col>
      <xdr:colOff>623358</xdr:colOff>
      <xdr:row>51</xdr:row>
      <xdr:rowOff>4486275</xdr:rowOff>
    </xdr:to>
    <xdr:pic>
      <xdr:nvPicPr>
        <xdr:cNvPr id="153" name="Imagen 152">
          <a:extLst>
            <a:ext uri="{FF2B5EF4-FFF2-40B4-BE49-F238E27FC236}">
              <a16:creationId xmlns:a16="http://schemas.microsoft.com/office/drawing/2014/main" id="{48FE02F5-3027-4F5E-B81E-4F04E1267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452600"/>
          <a:ext cx="90392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3714750</xdr:rowOff>
    </xdr:from>
    <xdr:to>
      <xdr:col>16384</xdr:col>
      <xdr:colOff>623358</xdr:colOff>
      <xdr:row>52</xdr:row>
      <xdr:rowOff>4600575</xdr:rowOff>
    </xdr:to>
    <xdr:pic>
      <xdr:nvPicPr>
        <xdr:cNvPr id="154" name="Imagen 153">
          <a:extLst>
            <a:ext uri="{FF2B5EF4-FFF2-40B4-BE49-F238E27FC236}">
              <a16:creationId xmlns:a16="http://schemas.microsoft.com/office/drawing/2014/main" id="{7FCE857B-E6A6-4990-9B8F-B7BEDBADB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1485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3733800</xdr:rowOff>
    </xdr:from>
    <xdr:to>
      <xdr:col>16384</xdr:col>
      <xdr:colOff>623358</xdr:colOff>
      <xdr:row>53</xdr:row>
      <xdr:rowOff>4619625</xdr:rowOff>
    </xdr:to>
    <xdr:pic>
      <xdr:nvPicPr>
        <xdr:cNvPr id="155" name="Imagen 154">
          <a:extLst>
            <a:ext uri="{FF2B5EF4-FFF2-40B4-BE49-F238E27FC236}">
              <a16:creationId xmlns:a16="http://schemas.microsoft.com/office/drawing/2014/main" id="{53E038FF-E4B0-4EE1-8BD2-BEA787D87D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3682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3743325</xdr:rowOff>
    </xdr:from>
    <xdr:to>
      <xdr:col>16384</xdr:col>
      <xdr:colOff>623358</xdr:colOff>
      <xdr:row>54</xdr:row>
      <xdr:rowOff>4629150</xdr:rowOff>
    </xdr:to>
    <xdr:pic>
      <xdr:nvPicPr>
        <xdr:cNvPr id="156" name="Imagen 155">
          <a:extLst>
            <a:ext uri="{FF2B5EF4-FFF2-40B4-BE49-F238E27FC236}">
              <a16:creationId xmlns:a16="http://schemas.microsoft.com/office/drawing/2014/main" id="{7C0639E1-9E9E-467B-85B7-EA536A64C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457842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3476625</xdr:rowOff>
    </xdr:from>
    <xdr:to>
      <xdr:col>16384</xdr:col>
      <xdr:colOff>623358</xdr:colOff>
      <xdr:row>55</xdr:row>
      <xdr:rowOff>4362450</xdr:rowOff>
    </xdr:to>
    <xdr:pic>
      <xdr:nvPicPr>
        <xdr:cNvPr id="157" name="Imagen 156">
          <a:extLst>
            <a:ext uri="{FF2B5EF4-FFF2-40B4-BE49-F238E27FC236}">
              <a16:creationId xmlns:a16="http://schemas.microsoft.com/office/drawing/2014/main" id="{5ADF7AEB-8016-4039-9570-29BA9BD163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95123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3400425</xdr:rowOff>
    </xdr:from>
    <xdr:to>
      <xdr:col>16384</xdr:col>
      <xdr:colOff>623358</xdr:colOff>
      <xdr:row>56</xdr:row>
      <xdr:rowOff>4476750</xdr:rowOff>
    </xdr:to>
    <xdr:pic>
      <xdr:nvPicPr>
        <xdr:cNvPr id="158" name="Imagen 157">
          <a:extLst>
            <a:ext uri="{FF2B5EF4-FFF2-40B4-BE49-F238E27FC236}">
              <a16:creationId xmlns:a16="http://schemas.microsoft.com/office/drawing/2014/main" id="{D0228414-D9B5-44D4-9742-C95236F3F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4636825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3971925</xdr:rowOff>
    </xdr:from>
    <xdr:to>
      <xdr:col>16384</xdr:col>
      <xdr:colOff>623358</xdr:colOff>
      <xdr:row>60</xdr:row>
      <xdr:rowOff>4857750</xdr:rowOff>
    </xdr:to>
    <xdr:pic>
      <xdr:nvPicPr>
        <xdr:cNvPr id="159" name="Imagen 158">
          <a:extLst>
            <a:ext uri="{FF2B5EF4-FFF2-40B4-BE49-F238E27FC236}">
              <a16:creationId xmlns:a16="http://schemas.microsoft.com/office/drawing/2014/main" id="{069155D2-B5C7-4382-92A5-F63DB6BC7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01092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3552825</xdr:rowOff>
    </xdr:from>
    <xdr:to>
      <xdr:col>16384</xdr:col>
      <xdr:colOff>623358</xdr:colOff>
      <xdr:row>61</xdr:row>
      <xdr:rowOff>4438650</xdr:rowOff>
    </xdr:to>
    <xdr:pic>
      <xdr:nvPicPr>
        <xdr:cNvPr id="160" name="Imagen 159">
          <a:extLst>
            <a:ext uri="{FF2B5EF4-FFF2-40B4-BE49-F238E27FC236}">
              <a16:creationId xmlns:a16="http://schemas.microsoft.com/office/drawing/2014/main" id="{8C13228C-C8D5-4F26-9356-CCE56D575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7924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3562350</xdr:rowOff>
    </xdr:from>
    <xdr:to>
      <xdr:col>16384</xdr:col>
      <xdr:colOff>623358</xdr:colOff>
      <xdr:row>62</xdr:row>
      <xdr:rowOff>4448175</xdr:rowOff>
    </xdr:to>
    <xdr:pic>
      <xdr:nvPicPr>
        <xdr:cNvPr id="161" name="Imagen 160">
          <a:extLst>
            <a:ext uri="{FF2B5EF4-FFF2-40B4-BE49-F238E27FC236}">
              <a16:creationId xmlns:a16="http://schemas.microsoft.com/office/drawing/2014/main" id="{ACEA5E3C-46E9-43A8-AE47-B99754C9F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0026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3543300</xdr:rowOff>
    </xdr:from>
    <xdr:to>
      <xdr:col>16384</xdr:col>
      <xdr:colOff>623358</xdr:colOff>
      <xdr:row>63</xdr:row>
      <xdr:rowOff>4429125</xdr:rowOff>
    </xdr:to>
    <xdr:pic>
      <xdr:nvPicPr>
        <xdr:cNvPr id="162" name="Imagen 161">
          <a:extLst>
            <a:ext uri="{FF2B5EF4-FFF2-40B4-BE49-F238E27FC236}">
              <a16:creationId xmlns:a16="http://schemas.microsoft.com/office/drawing/2014/main" id="{A4315657-BB8A-4A83-8D86-B06B93643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1842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3495675</xdr:rowOff>
    </xdr:from>
    <xdr:to>
      <xdr:col>16384</xdr:col>
      <xdr:colOff>623358</xdr:colOff>
      <xdr:row>64</xdr:row>
      <xdr:rowOff>4381500</xdr:rowOff>
    </xdr:to>
    <xdr:pic>
      <xdr:nvPicPr>
        <xdr:cNvPr id="163" name="Imagen 162">
          <a:extLst>
            <a:ext uri="{FF2B5EF4-FFF2-40B4-BE49-F238E27FC236}">
              <a16:creationId xmlns:a16="http://schemas.microsoft.com/office/drawing/2014/main" id="{9130A974-A6B6-4BD1-9F6C-7DF5B5B86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337275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3476625</xdr:rowOff>
    </xdr:from>
    <xdr:to>
      <xdr:col>16384</xdr:col>
      <xdr:colOff>623358</xdr:colOff>
      <xdr:row>65</xdr:row>
      <xdr:rowOff>4743450</xdr:rowOff>
    </xdr:to>
    <xdr:pic>
      <xdr:nvPicPr>
        <xdr:cNvPr id="164" name="Imagen 163">
          <a:extLst>
            <a:ext uri="{FF2B5EF4-FFF2-40B4-BE49-F238E27FC236}">
              <a16:creationId xmlns:a16="http://schemas.microsoft.com/office/drawing/2014/main" id="{4CCF222A-A837-4871-8354-2AF64CBE6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1518875"/>
          <a:ext cx="9039225" cy="1266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3429000</xdr:rowOff>
    </xdr:from>
    <xdr:to>
      <xdr:col>16384</xdr:col>
      <xdr:colOff>623358</xdr:colOff>
      <xdr:row>66</xdr:row>
      <xdr:rowOff>4314825</xdr:rowOff>
    </xdr:to>
    <xdr:pic>
      <xdr:nvPicPr>
        <xdr:cNvPr id="165" name="Imagen 164">
          <a:extLst>
            <a:ext uri="{FF2B5EF4-FFF2-40B4-BE49-F238E27FC236}">
              <a16:creationId xmlns:a16="http://schemas.microsoft.com/office/drawing/2014/main" id="{F442F54C-C3B3-46EF-809E-817A09B73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667190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3429000</xdr:rowOff>
    </xdr:from>
    <xdr:to>
      <xdr:col>16384</xdr:col>
      <xdr:colOff>623358</xdr:colOff>
      <xdr:row>67</xdr:row>
      <xdr:rowOff>4314825</xdr:rowOff>
    </xdr:to>
    <xdr:pic>
      <xdr:nvPicPr>
        <xdr:cNvPr id="166" name="Imagen 165">
          <a:extLst>
            <a:ext uri="{FF2B5EF4-FFF2-40B4-BE49-F238E27FC236}">
              <a16:creationId xmlns:a16="http://schemas.microsoft.com/office/drawing/2014/main" id="{473F62EB-A3B4-400C-AA3B-FAC63E392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18725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3448050</xdr:rowOff>
    </xdr:from>
    <xdr:to>
      <xdr:col>16384</xdr:col>
      <xdr:colOff>623358</xdr:colOff>
      <xdr:row>68</xdr:row>
      <xdr:rowOff>4333875</xdr:rowOff>
    </xdr:to>
    <xdr:pic>
      <xdr:nvPicPr>
        <xdr:cNvPr id="167" name="Imagen 166">
          <a:extLst>
            <a:ext uri="{FF2B5EF4-FFF2-40B4-BE49-F238E27FC236}">
              <a16:creationId xmlns:a16="http://schemas.microsoft.com/office/drawing/2014/main" id="{C891A7FC-1EB4-44F0-A732-DDFD3495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092250"/>
          <a:ext cx="903922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3438525</xdr:rowOff>
    </xdr:from>
    <xdr:to>
      <xdr:col>16384</xdr:col>
      <xdr:colOff>623358</xdr:colOff>
      <xdr:row>69</xdr:row>
      <xdr:rowOff>4514850</xdr:rowOff>
    </xdr:to>
    <xdr:pic>
      <xdr:nvPicPr>
        <xdr:cNvPr id="168" name="Imagen 167">
          <a:extLst>
            <a:ext uri="{FF2B5EF4-FFF2-40B4-BE49-F238E27FC236}">
              <a16:creationId xmlns:a16="http://schemas.microsoft.com/office/drawing/2014/main" id="{8C6F5AE7-9C8E-4BE0-8F9A-000C2575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2283375"/>
          <a:ext cx="9039225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3543300</xdr:rowOff>
    </xdr:from>
    <xdr:to>
      <xdr:col>16384</xdr:col>
      <xdr:colOff>480483</xdr:colOff>
      <xdr:row>77</xdr:row>
      <xdr:rowOff>4419600</xdr:rowOff>
    </xdr:to>
    <xdr:pic>
      <xdr:nvPicPr>
        <xdr:cNvPr id="169" name="Imagen 168">
          <a:extLst>
            <a:ext uri="{FF2B5EF4-FFF2-40B4-BE49-F238E27FC236}">
              <a16:creationId xmlns:a16="http://schemas.microsoft.com/office/drawing/2014/main" id="{08E2811B-693A-45AE-B7EF-5EB952B70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993350"/>
          <a:ext cx="8896350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202105</xdr:colOff>
      <xdr:row>5</xdr:row>
      <xdr:rowOff>392167</xdr:rowOff>
    </xdr:from>
    <xdr:to>
      <xdr:col>1</xdr:col>
      <xdr:colOff>5615822</xdr:colOff>
      <xdr:row>5</xdr:row>
      <xdr:rowOff>4531710</xdr:rowOff>
    </xdr:to>
    <xdr:pic>
      <xdr:nvPicPr>
        <xdr:cNvPr id="171" name="Imagen 170">
          <a:extLst>
            <a:ext uri="{FF2B5EF4-FFF2-40B4-BE49-F238E27FC236}">
              <a16:creationId xmlns:a16="http://schemas.microsoft.com/office/drawing/2014/main" id="{325EEB20-6F53-A945-5451-3F074B4B1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45812" y="26405270"/>
          <a:ext cx="5413717" cy="4139543"/>
        </a:xfrm>
        <a:prstGeom prst="rect">
          <a:avLst/>
        </a:prstGeom>
      </xdr:spPr>
    </xdr:pic>
    <xdr:clientData/>
  </xdr:twoCellAnchor>
  <xdr:twoCellAnchor editAs="oneCell">
    <xdr:from>
      <xdr:col>0</xdr:col>
      <xdr:colOff>653034</xdr:colOff>
      <xdr:row>22</xdr:row>
      <xdr:rowOff>3599793</xdr:rowOff>
    </xdr:from>
    <xdr:to>
      <xdr:col>2</xdr:col>
      <xdr:colOff>919656</xdr:colOff>
      <xdr:row>22</xdr:row>
      <xdr:rowOff>4485618</xdr:rowOff>
    </xdr:to>
    <xdr:pic>
      <xdr:nvPicPr>
        <xdr:cNvPr id="172" name="Imagen 171">
          <a:extLst>
            <a:ext uri="{FF2B5EF4-FFF2-40B4-BE49-F238E27FC236}">
              <a16:creationId xmlns:a16="http://schemas.microsoft.com/office/drawing/2014/main" id="{FB1349A5-6EF0-4336-AA93-2599C165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3034" y="118057448"/>
          <a:ext cx="763043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781504</xdr:colOff>
      <xdr:row>7</xdr:row>
      <xdr:rowOff>4095750</xdr:rowOff>
    </xdr:from>
    <xdr:to>
      <xdr:col>4</xdr:col>
      <xdr:colOff>0</xdr:colOff>
      <xdr:row>7</xdr:row>
      <xdr:rowOff>4981575</xdr:rowOff>
    </xdr:to>
    <xdr:pic>
      <xdr:nvPicPr>
        <xdr:cNvPr id="173" name="Imagen 172">
          <a:extLst>
            <a:ext uri="{FF2B5EF4-FFF2-40B4-BE49-F238E27FC236}">
              <a16:creationId xmlns:a16="http://schemas.microsoft.com/office/drawing/2014/main" id="{AEEDF9F5-04E5-456C-BC3A-E528B9E50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504" y="40500300"/>
          <a:ext cx="7629071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428625</xdr:colOff>
      <xdr:row>8</xdr:row>
      <xdr:rowOff>4191000</xdr:rowOff>
    </xdr:from>
    <xdr:to>
      <xdr:col>16384</xdr:col>
      <xdr:colOff>761546</xdr:colOff>
      <xdr:row>8</xdr:row>
      <xdr:rowOff>5076825</xdr:rowOff>
    </xdr:to>
    <xdr:pic>
      <xdr:nvPicPr>
        <xdr:cNvPr id="174" name="Imagen 173">
          <a:extLst>
            <a:ext uri="{FF2B5EF4-FFF2-40B4-BE49-F238E27FC236}">
              <a16:creationId xmlns:a16="http://schemas.microsoft.com/office/drawing/2014/main" id="{68EB315B-85CD-4035-ACD2-DAE2F732C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45796200"/>
          <a:ext cx="7943396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4124325</xdr:rowOff>
    </xdr:from>
    <xdr:to>
      <xdr:col>16384</xdr:col>
      <xdr:colOff>629557</xdr:colOff>
      <xdr:row>9</xdr:row>
      <xdr:rowOff>5010150</xdr:rowOff>
    </xdr:to>
    <xdr:pic>
      <xdr:nvPicPr>
        <xdr:cNvPr id="175" name="Imagen 174">
          <a:extLst>
            <a:ext uri="{FF2B5EF4-FFF2-40B4-BE49-F238E27FC236}">
              <a16:creationId xmlns:a16="http://schemas.microsoft.com/office/drawing/2014/main" id="{854CF95A-3D27-4C52-B433-9E4DD7F36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930175"/>
          <a:ext cx="904013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4152900</xdr:rowOff>
    </xdr:from>
    <xdr:to>
      <xdr:col>16384</xdr:col>
      <xdr:colOff>629557</xdr:colOff>
      <xdr:row>10</xdr:row>
      <xdr:rowOff>5038725</xdr:rowOff>
    </xdr:to>
    <xdr:pic>
      <xdr:nvPicPr>
        <xdr:cNvPr id="176" name="Imagen 175">
          <a:extLst>
            <a:ext uri="{FF2B5EF4-FFF2-40B4-BE49-F238E27FC236}">
              <a16:creationId xmlns:a16="http://schemas.microsoft.com/office/drawing/2014/main" id="{C8A77CAD-9125-4D07-855E-FA6297750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159400"/>
          <a:ext cx="904013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3340100</xdr:rowOff>
    </xdr:from>
    <xdr:to>
      <xdr:col>16384</xdr:col>
      <xdr:colOff>620032</xdr:colOff>
      <xdr:row>18</xdr:row>
      <xdr:rowOff>4225925</xdr:rowOff>
    </xdr:to>
    <xdr:pic>
      <xdr:nvPicPr>
        <xdr:cNvPr id="177" name="Imagen 176">
          <a:extLst>
            <a:ext uri="{FF2B5EF4-FFF2-40B4-BE49-F238E27FC236}">
              <a16:creationId xmlns:a16="http://schemas.microsoft.com/office/drawing/2014/main" id="{0CB72FB3-B31C-4D63-80DB-408B8173D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951800"/>
          <a:ext cx="9040132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201083</xdr:colOff>
      <xdr:row>76</xdr:row>
      <xdr:rowOff>412750</xdr:rowOff>
    </xdr:from>
    <xdr:to>
      <xdr:col>1</xdr:col>
      <xdr:colOff>5645283</xdr:colOff>
      <xdr:row>76</xdr:row>
      <xdr:rowOff>4253563</xdr:rowOff>
    </xdr:to>
    <xdr:pic>
      <xdr:nvPicPr>
        <xdr:cNvPr id="121" name="Imagen 120">
          <a:extLst>
            <a:ext uri="{FF2B5EF4-FFF2-40B4-BE49-F238E27FC236}">
              <a16:creationId xmlns:a16="http://schemas.microsoft.com/office/drawing/2014/main" id="{0CB994F7-384E-F47F-342F-A8489240A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46250" y="395340417"/>
          <a:ext cx="5444200" cy="38408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257176</xdr:colOff>
      <xdr:row>2</xdr:row>
      <xdr:rowOff>9525</xdr:rowOff>
    </xdr:from>
    <xdr:to>
      <xdr:col>12</xdr:col>
      <xdr:colOff>38101</xdr:colOff>
      <xdr:row>33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A48304-132F-4642-9A01-B12F2177C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2F8076-5787-48FB-94C5-8E40CC2FA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18</xdr:row>
      <xdr:rowOff>0</xdr:rowOff>
    </xdr:from>
    <xdr:to>
      <xdr:col>2</xdr:col>
      <xdr:colOff>0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E3F57A-2EA6-4297-8532-18E88195F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18</xdr:row>
      <xdr:rowOff>0</xdr:rowOff>
    </xdr:from>
    <xdr:to>
      <xdr:col>2</xdr:col>
      <xdr:colOff>0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AE7710A-E3C5-4860-8577-31E18682B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18</xdr:row>
      <xdr:rowOff>0</xdr:rowOff>
    </xdr:from>
    <xdr:to>
      <xdr:col>2</xdr:col>
      <xdr:colOff>0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B3653B-4210-4329-9EC2-37A779343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1295400</xdr:colOff>
      <xdr:row>18</xdr:row>
      <xdr:rowOff>0</xdr:rowOff>
    </xdr:from>
    <xdr:to>
      <xdr:col>2</xdr:col>
      <xdr:colOff>0</xdr:colOff>
      <xdr:row>18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54676DF-EC00-4B41-86B2-2C8D30F68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0000"/>
  </sheetPr>
  <dimension ref="A1:I124"/>
  <sheetViews>
    <sheetView showGridLines="0" showRowColHeaders="0" tabSelected="1" workbookViewId="0">
      <pane ySplit="3" topLeftCell="A22" activePane="bottomLeft" state="frozen"/>
      <selection pane="bottomLeft" activeCell="H123" sqref="H4:H123"/>
    </sheetView>
  </sheetViews>
  <sheetFormatPr baseColWidth="10" defaultColWidth="0" defaultRowHeight="15" zeroHeight="1" x14ac:dyDescent="0.25"/>
  <cols>
    <col min="1" max="1" width="2.28515625" style="29" customWidth="1"/>
    <col min="2" max="2" width="9.42578125" customWidth="1"/>
    <col min="3" max="3" width="66.28515625" style="37" customWidth="1"/>
    <col min="4" max="4" width="7.42578125" customWidth="1"/>
    <col min="5" max="5" width="3" customWidth="1"/>
    <col min="6" max="6" width="37.85546875" style="221" customWidth="1"/>
    <col min="7" max="7" width="114.85546875" customWidth="1"/>
    <col min="8" max="8" width="6.5703125" customWidth="1"/>
    <col min="9" max="9" width="2.28515625" customWidth="1"/>
    <col min="10" max="16384" width="24.7109375" hidden="1"/>
  </cols>
  <sheetData>
    <row r="1" spans="1:8" ht="18.75" x14ac:dyDescent="0.25">
      <c r="B1" s="253" t="s">
        <v>1539</v>
      </c>
      <c r="C1" s="253"/>
      <c r="D1" s="253"/>
      <c r="E1" s="253"/>
      <c r="F1" s="253"/>
      <c r="G1" s="253"/>
      <c r="H1" s="253"/>
    </row>
    <row r="2" spans="1:8" x14ac:dyDescent="0.25">
      <c r="D2" s="8"/>
      <c r="E2" s="8"/>
      <c r="F2" s="220"/>
    </row>
    <row r="3" spans="1:8" ht="15.75" x14ac:dyDescent="0.25">
      <c r="A3" s="29" t="s">
        <v>418</v>
      </c>
      <c r="B3" s="252" t="s">
        <v>908</v>
      </c>
      <c r="C3" s="252"/>
      <c r="D3" s="252"/>
      <c r="E3" s="9"/>
      <c r="F3" s="236" t="s">
        <v>339</v>
      </c>
      <c r="G3" s="236"/>
      <c r="H3" s="236"/>
    </row>
    <row r="4" spans="1:8" x14ac:dyDescent="0.25">
      <c r="A4" s="29" t="s">
        <v>419</v>
      </c>
      <c r="B4" s="107" t="s">
        <v>909</v>
      </c>
      <c r="C4" s="241" t="s">
        <v>910</v>
      </c>
      <c r="D4" s="242"/>
      <c r="E4" s="222"/>
      <c r="F4" s="254" t="s">
        <v>1540</v>
      </c>
      <c r="G4" s="108" t="s">
        <v>417</v>
      </c>
      <c r="H4" s="228">
        <v>1</v>
      </c>
    </row>
    <row r="5" spans="1:8" x14ac:dyDescent="0.25">
      <c r="A5" s="29" t="s">
        <v>420</v>
      </c>
      <c r="B5" s="243" t="s">
        <v>911</v>
      </c>
      <c r="C5" s="243" t="s">
        <v>912</v>
      </c>
      <c r="D5" s="108">
        <v>2020</v>
      </c>
      <c r="E5" s="222"/>
      <c r="F5" s="254"/>
      <c r="G5" s="108" t="s">
        <v>418</v>
      </c>
      <c r="H5" s="228">
        <v>2</v>
      </c>
    </row>
    <row r="6" spans="1:8" x14ac:dyDescent="0.25">
      <c r="A6" s="29" t="s">
        <v>421</v>
      </c>
      <c r="B6" s="244"/>
      <c r="C6" s="244"/>
      <c r="D6" s="108">
        <v>2021</v>
      </c>
      <c r="E6" s="222"/>
      <c r="F6" s="254"/>
      <c r="G6" s="108" t="s">
        <v>419</v>
      </c>
      <c r="H6" s="228">
        <v>3</v>
      </c>
    </row>
    <row r="7" spans="1:8" x14ac:dyDescent="0.25">
      <c r="A7" s="29" t="s">
        <v>337</v>
      </c>
      <c r="B7" s="244"/>
      <c r="C7" s="244"/>
      <c r="D7" s="108">
        <v>2022</v>
      </c>
      <c r="E7" s="222"/>
      <c r="F7" s="254"/>
      <c r="G7" s="108" t="s">
        <v>420</v>
      </c>
      <c r="H7" s="228">
        <v>4</v>
      </c>
    </row>
    <row r="8" spans="1:8" x14ac:dyDescent="0.25">
      <c r="A8" s="29" t="s">
        <v>422</v>
      </c>
      <c r="B8" s="245"/>
      <c r="C8" s="245"/>
      <c r="D8" s="108">
        <v>2023</v>
      </c>
      <c r="E8" s="222"/>
      <c r="F8" s="254"/>
      <c r="G8" s="108" t="s">
        <v>421</v>
      </c>
      <c r="H8" s="228">
        <v>5</v>
      </c>
    </row>
    <row r="9" spans="1:8" x14ac:dyDescent="0.25">
      <c r="A9" s="29" t="s">
        <v>371</v>
      </c>
      <c r="B9" s="243" t="s">
        <v>913</v>
      </c>
      <c r="C9" s="243" t="s">
        <v>914</v>
      </c>
      <c r="D9" s="108">
        <v>2020</v>
      </c>
      <c r="E9" s="222"/>
      <c r="F9" s="254"/>
      <c r="G9" s="108" t="s">
        <v>337</v>
      </c>
      <c r="H9" s="228">
        <v>6</v>
      </c>
    </row>
    <row r="10" spans="1:8" x14ac:dyDescent="0.25">
      <c r="A10" s="29" t="s">
        <v>423</v>
      </c>
      <c r="B10" s="244"/>
      <c r="C10" s="244"/>
      <c r="D10" s="108">
        <v>2021</v>
      </c>
      <c r="E10" s="222"/>
      <c r="F10" s="254"/>
      <c r="G10" s="108" t="s">
        <v>422</v>
      </c>
      <c r="H10" s="228">
        <v>7</v>
      </c>
    </row>
    <row r="11" spans="1:8" x14ac:dyDescent="0.25">
      <c r="A11" s="29" t="s">
        <v>424</v>
      </c>
      <c r="B11" s="244"/>
      <c r="C11" s="244"/>
      <c r="D11" s="108">
        <v>2022</v>
      </c>
      <c r="E11" s="222"/>
      <c r="F11" s="240" t="s">
        <v>1522</v>
      </c>
      <c r="G11" s="108" t="s">
        <v>371</v>
      </c>
      <c r="H11" s="228">
        <v>8</v>
      </c>
    </row>
    <row r="12" spans="1:8" x14ac:dyDescent="0.25">
      <c r="A12" s="29" t="s">
        <v>425</v>
      </c>
      <c r="B12" s="245"/>
      <c r="C12" s="245"/>
      <c r="D12" s="108">
        <v>2023</v>
      </c>
      <c r="E12" s="222"/>
      <c r="F12" s="240"/>
      <c r="G12" s="108" t="s">
        <v>423</v>
      </c>
      <c r="H12" s="228">
        <v>9</v>
      </c>
    </row>
    <row r="13" spans="1:8" x14ac:dyDescent="0.25">
      <c r="A13" s="29" t="s">
        <v>426</v>
      </c>
      <c r="B13" s="246" t="s">
        <v>915</v>
      </c>
      <c r="C13" s="247" t="s">
        <v>916</v>
      </c>
      <c r="D13" s="247"/>
      <c r="E13" s="222"/>
      <c r="F13" s="240"/>
      <c r="G13" s="108" t="s">
        <v>424</v>
      </c>
      <c r="H13" s="228">
        <v>10</v>
      </c>
    </row>
    <row r="14" spans="1:8" x14ac:dyDescent="0.25">
      <c r="A14" s="29" t="s">
        <v>427</v>
      </c>
      <c r="B14" s="246"/>
      <c r="C14" s="247"/>
      <c r="D14" s="247"/>
      <c r="E14" s="222"/>
      <c r="F14" s="240"/>
      <c r="G14" s="108" t="s">
        <v>425</v>
      </c>
      <c r="H14" s="228">
        <v>11</v>
      </c>
    </row>
    <row r="15" spans="1:8" x14ac:dyDescent="0.25">
      <c r="A15" s="29" t="s">
        <v>428</v>
      </c>
      <c r="B15" s="108" t="s">
        <v>917</v>
      </c>
      <c r="C15" s="248" t="s">
        <v>1542</v>
      </c>
      <c r="D15" s="248"/>
      <c r="E15" s="222"/>
      <c r="F15" s="240"/>
      <c r="G15" s="108" t="s">
        <v>426</v>
      </c>
      <c r="H15" s="228">
        <v>12</v>
      </c>
    </row>
    <row r="16" spans="1:8" x14ac:dyDescent="0.25">
      <c r="A16" s="29" t="s">
        <v>429</v>
      </c>
      <c r="B16" s="108" t="s">
        <v>918</v>
      </c>
      <c r="C16" s="248" t="s">
        <v>919</v>
      </c>
      <c r="D16" s="248"/>
      <c r="E16" s="222"/>
      <c r="F16" s="240"/>
      <c r="G16" s="108" t="s">
        <v>427</v>
      </c>
      <c r="H16" s="228">
        <v>13</v>
      </c>
    </row>
    <row r="17" spans="1:8" x14ac:dyDescent="0.25">
      <c r="A17" s="29" t="s">
        <v>430</v>
      </c>
      <c r="B17" s="108" t="s">
        <v>920</v>
      </c>
      <c r="C17" s="248" t="s">
        <v>921</v>
      </c>
      <c r="D17" s="248"/>
      <c r="E17" s="222"/>
      <c r="F17" s="240"/>
      <c r="G17" s="108" t="s">
        <v>428</v>
      </c>
      <c r="H17" s="228">
        <v>14</v>
      </c>
    </row>
    <row r="18" spans="1:8" x14ac:dyDescent="0.25">
      <c r="A18" s="29" t="s">
        <v>431</v>
      </c>
      <c r="B18" s="109" t="s">
        <v>926</v>
      </c>
      <c r="C18" s="246" t="s">
        <v>927</v>
      </c>
      <c r="D18" s="246"/>
      <c r="E18" s="222"/>
      <c r="F18" s="240" t="s">
        <v>1523</v>
      </c>
      <c r="G18" s="108" t="s">
        <v>429</v>
      </c>
      <c r="H18" s="228">
        <v>15</v>
      </c>
    </row>
    <row r="19" spans="1:8" x14ac:dyDescent="0.25">
      <c r="A19" s="29" t="s">
        <v>432</v>
      </c>
      <c r="B19" s="246" t="s">
        <v>928</v>
      </c>
      <c r="C19" s="247" t="s">
        <v>929</v>
      </c>
      <c r="D19" s="247"/>
      <c r="E19" s="223"/>
      <c r="F19" s="240"/>
      <c r="G19" s="108" t="s">
        <v>430</v>
      </c>
      <c r="H19" s="228">
        <v>16</v>
      </c>
    </row>
    <row r="20" spans="1:8" x14ac:dyDescent="0.25">
      <c r="A20" s="29" t="s">
        <v>433</v>
      </c>
      <c r="B20" s="246"/>
      <c r="C20" s="247"/>
      <c r="D20" s="247"/>
      <c r="E20" s="223"/>
      <c r="F20" s="240"/>
      <c r="G20" s="108" t="s">
        <v>431</v>
      </c>
      <c r="H20" s="228">
        <v>17</v>
      </c>
    </row>
    <row r="21" spans="1:8" x14ac:dyDescent="0.25">
      <c r="A21" s="29" t="s">
        <v>434</v>
      </c>
      <c r="B21" s="246" t="s">
        <v>930</v>
      </c>
      <c r="C21" s="247" t="s">
        <v>931</v>
      </c>
      <c r="D21" s="247"/>
      <c r="E21" s="222"/>
      <c r="F21" s="240" t="s">
        <v>1524</v>
      </c>
      <c r="G21" s="108" t="s">
        <v>432</v>
      </c>
      <c r="H21" s="228">
        <v>18</v>
      </c>
    </row>
    <row r="22" spans="1:8" x14ac:dyDescent="0.25">
      <c r="A22" s="29" t="s">
        <v>435</v>
      </c>
      <c r="B22" s="246"/>
      <c r="C22" s="247"/>
      <c r="D22" s="247"/>
      <c r="E22" s="222"/>
      <c r="F22" s="240"/>
      <c r="G22" s="108" t="s">
        <v>433</v>
      </c>
      <c r="H22" s="228">
        <v>19</v>
      </c>
    </row>
    <row r="23" spans="1:8" x14ac:dyDescent="0.25">
      <c r="A23" s="29" t="s">
        <v>436</v>
      </c>
      <c r="B23" s="109" t="s">
        <v>932</v>
      </c>
      <c r="C23" s="250" t="s">
        <v>933</v>
      </c>
      <c r="D23" s="251"/>
      <c r="E23" s="222"/>
      <c r="F23" s="240"/>
      <c r="G23" s="108" t="s">
        <v>434</v>
      </c>
      <c r="H23" s="228">
        <v>20</v>
      </c>
    </row>
    <row r="24" spans="1:8" x14ac:dyDescent="0.25">
      <c r="A24" s="29" t="s">
        <v>437</v>
      </c>
      <c r="B24" s="109" t="s">
        <v>934</v>
      </c>
      <c r="C24" s="250" t="s">
        <v>935</v>
      </c>
      <c r="D24" s="251"/>
      <c r="E24" s="222"/>
      <c r="F24" s="240"/>
      <c r="G24" s="108" t="s">
        <v>435</v>
      </c>
      <c r="H24" s="228">
        <v>21</v>
      </c>
    </row>
    <row r="25" spans="1:8" x14ac:dyDescent="0.25">
      <c r="A25" s="29" t="s">
        <v>438</v>
      </c>
      <c r="B25" s="29"/>
      <c r="C25" s="29"/>
      <c r="D25" s="9"/>
      <c r="E25" s="222"/>
      <c r="F25" s="240"/>
      <c r="G25" s="108" t="s">
        <v>436</v>
      </c>
      <c r="H25" s="228">
        <v>22</v>
      </c>
    </row>
    <row r="26" spans="1:8" x14ac:dyDescent="0.25">
      <c r="A26" s="29" t="s">
        <v>439</v>
      </c>
      <c r="B26" s="249" t="s">
        <v>936</v>
      </c>
      <c r="C26" s="249"/>
      <c r="D26" s="249"/>
      <c r="E26" s="222"/>
      <c r="F26" s="240"/>
      <c r="G26" s="108" t="s">
        <v>437</v>
      </c>
      <c r="H26" s="228">
        <v>23</v>
      </c>
    </row>
    <row r="27" spans="1:8" x14ac:dyDescent="0.25">
      <c r="A27" s="29" t="s">
        <v>440</v>
      </c>
      <c r="B27" s="9"/>
      <c r="C27" s="9"/>
      <c r="D27" s="9"/>
      <c r="E27" s="222"/>
      <c r="F27" s="240" t="s">
        <v>1525</v>
      </c>
      <c r="G27" s="108" t="s">
        <v>438</v>
      </c>
      <c r="H27" s="228">
        <v>24</v>
      </c>
    </row>
    <row r="28" spans="1:8" x14ac:dyDescent="0.25">
      <c r="A28" s="29" t="s">
        <v>441</v>
      </c>
      <c r="B28" s="9"/>
      <c r="C28" s="9"/>
      <c r="D28" s="9"/>
      <c r="E28" s="222"/>
      <c r="F28" s="240"/>
      <c r="G28" s="108" t="s">
        <v>439</v>
      </c>
      <c r="H28" s="228">
        <v>25</v>
      </c>
    </row>
    <row r="29" spans="1:8" x14ac:dyDescent="0.25">
      <c r="A29" s="29" t="s">
        <v>442</v>
      </c>
      <c r="B29" s="9"/>
      <c r="C29" s="9"/>
      <c r="D29" s="9"/>
      <c r="E29" s="222"/>
      <c r="F29" s="240"/>
      <c r="G29" s="108" t="s">
        <v>440</v>
      </c>
      <c r="H29" s="228">
        <v>26</v>
      </c>
    </row>
    <row r="30" spans="1:8" x14ac:dyDescent="0.25">
      <c r="A30" s="29" t="s">
        <v>443</v>
      </c>
      <c r="B30" s="9"/>
      <c r="C30" s="9"/>
      <c r="D30" s="9"/>
      <c r="E30" s="222"/>
      <c r="F30" s="240"/>
      <c r="G30" s="108" t="s">
        <v>441</v>
      </c>
      <c r="H30" s="228">
        <v>27</v>
      </c>
    </row>
    <row r="31" spans="1:8" x14ac:dyDescent="0.25">
      <c r="A31" s="29" t="s">
        <v>444</v>
      </c>
      <c r="B31" s="9"/>
      <c r="C31" s="9"/>
      <c r="D31" s="9"/>
      <c r="E31" s="222"/>
      <c r="F31" s="240"/>
      <c r="G31" s="108" t="s">
        <v>442</v>
      </c>
      <c r="H31" s="228">
        <v>28</v>
      </c>
    </row>
    <row r="32" spans="1:8" x14ac:dyDescent="0.25">
      <c r="A32" s="29" t="s">
        <v>445</v>
      </c>
      <c r="B32" s="9"/>
      <c r="C32" s="9"/>
      <c r="D32" s="9"/>
      <c r="E32" s="222"/>
      <c r="F32" s="240"/>
      <c r="G32" s="108" t="s">
        <v>443</v>
      </c>
      <c r="H32" s="228">
        <v>29</v>
      </c>
    </row>
    <row r="33" spans="1:8" x14ac:dyDescent="0.25">
      <c r="A33" s="29" t="s">
        <v>446</v>
      </c>
      <c r="B33" s="9"/>
      <c r="C33" s="9"/>
      <c r="D33" s="9"/>
      <c r="E33" s="222"/>
      <c r="F33" s="240"/>
      <c r="G33" s="108" t="s">
        <v>444</v>
      </c>
      <c r="H33" s="228">
        <v>30</v>
      </c>
    </row>
    <row r="34" spans="1:8" x14ac:dyDescent="0.25">
      <c r="A34" s="29" t="s">
        <v>447</v>
      </c>
      <c r="B34" s="9"/>
      <c r="C34" s="9"/>
      <c r="D34" s="9"/>
      <c r="E34" s="222"/>
      <c r="F34" s="240"/>
      <c r="G34" s="108" t="s">
        <v>445</v>
      </c>
      <c r="H34" s="228">
        <v>31</v>
      </c>
    </row>
    <row r="35" spans="1:8" x14ac:dyDescent="0.25">
      <c r="A35" s="29" t="s">
        <v>448</v>
      </c>
      <c r="C35" s="38"/>
      <c r="E35" s="222"/>
      <c r="F35" s="240" t="s">
        <v>1526</v>
      </c>
      <c r="G35" s="108" t="s">
        <v>446</v>
      </c>
      <c r="H35" s="228">
        <v>32</v>
      </c>
    </row>
    <row r="36" spans="1:8" x14ac:dyDescent="0.25">
      <c r="A36" s="29" t="s">
        <v>449</v>
      </c>
      <c r="C36" s="38"/>
      <c r="E36" s="222"/>
      <c r="F36" s="240"/>
      <c r="G36" s="108" t="s">
        <v>447</v>
      </c>
      <c r="H36" s="228">
        <v>33</v>
      </c>
    </row>
    <row r="37" spans="1:8" x14ac:dyDescent="0.25">
      <c r="A37" s="29" t="s">
        <v>450</v>
      </c>
      <c r="C37" s="38"/>
      <c r="E37" s="222"/>
      <c r="F37" s="240"/>
      <c r="G37" s="108" t="s">
        <v>448</v>
      </c>
      <c r="H37" s="228">
        <v>34</v>
      </c>
    </row>
    <row r="38" spans="1:8" x14ac:dyDescent="0.25">
      <c r="A38" s="29" t="s">
        <v>451</v>
      </c>
      <c r="C38" s="38"/>
      <c r="E38" s="222"/>
      <c r="F38" s="240"/>
      <c r="G38" s="108" t="s">
        <v>449</v>
      </c>
      <c r="H38" s="228">
        <v>35</v>
      </c>
    </row>
    <row r="39" spans="1:8" x14ac:dyDescent="0.25">
      <c r="A39" s="29" t="s">
        <v>452</v>
      </c>
      <c r="C39" s="38"/>
      <c r="E39" s="222"/>
      <c r="F39" s="240"/>
      <c r="G39" s="108" t="s">
        <v>450</v>
      </c>
      <c r="H39" s="228">
        <v>36</v>
      </c>
    </row>
    <row r="40" spans="1:8" x14ac:dyDescent="0.25">
      <c r="A40" s="29" t="s">
        <v>453</v>
      </c>
      <c r="C40" s="38"/>
      <c r="E40" s="222"/>
      <c r="F40" s="240"/>
      <c r="G40" s="108" t="s">
        <v>451</v>
      </c>
      <c r="H40" s="228">
        <v>37</v>
      </c>
    </row>
    <row r="41" spans="1:8" x14ac:dyDescent="0.25">
      <c r="A41" s="29" t="s">
        <v>454</v>
      </c>
      <c r="C41" s="38"/>
      <c r="E41" s="222"/>
      <c r="F41" s="240"/>
      <c r="G41" s="108" t="s">
        <v>452</v>
      </c>
      <c r="H41" s="228">
        <v>38</v>
      </c>
    </row>
    <row r="42" spans="1:8" x14ac:dyDescent="0.25">
      <c r="A42" s="29" t="s">
        <v>455</v>
      </c>
      <c r="C42" s="38"/>
      <c r="E42" s="9"/>
      <c r="F42" s="240" t="s">
        <v>1527</v>
      </c>
      <c r="G42" s="107" t="s">
        <v>453</v>
      </c>
      <c r="H42" s="229">
        <v>39</v>
      </c>
    </row>
    <row r="43" spans="1:8" x14ac:dyDescent="0.25">
      <c r="A43" s="29" t="s">
        <v>456</v>
      </c>
      <c r="C43" s="38"/>
      <c r="E43" s="9"/>
      <c r="F43" s="240"/>
      <c r="G43" s="107" t="s">
        <v>454</v>
      </c>
      <c r="H43" s="228">
        <v>40</v>
      </c>
    </row>
    <row r="44" spans="1:8" x14ac:dyDescent="0.25">
      <c r="A44" s="29" t="s">
        <v>457</v>
      </c>
      <c r="C44" s="38"/>
      <c r="E44" s="9"/>
      <c r="F44" s="240"/>
      <c r="G44" s="107" t="s">
        <v>455</v>
      </c>
      <c r="H44" s="228">
        <v>41</v>
      </c>
    </row>
    <row r="45" spans="1:8" x14ac:dyDescent="0.25">
      <c r="A45" s="29" t="s">
        <v>458</v>
      </c>
      <c r="C45" s="38"/>
      <c r="E45" s="9"/>
      <c r="F45" s="240"/>
      <c r="G45" s="107" t="s">
        <v>456</v>
      </c>
      <c r="H45" s="228">
        <v>42</v>
      </c>
    </row>
    <row r="46" spans="1:8" x14ac:dyDescent="0.25">
      <c r="A46" s="29" t="s">
        <v>459</v>
      </c>
      <c r="C46" s="38"/>
      <c r="E46" s="9"/>
      <c r="F46" s="240"/>
      <c r="G46" s="107" t="s">
        <v>457</v>
      </c>
      <c r="H46" s="228">
        <v>43</v>
      </c>
    </row>
    <row r="47" spans="1:8" x14ac:dyDescent="0.25">
      <c r="A47" s="29" t="s">
        <v>460</v>
      </c>
      <c r="C47" s="38"/>
      <c r="E47" s="9"/>
      <c r="F47" s="240"/>
      <c r="G47" s="107" t="s">
        <v>458</v>
      </c>
      <c r="H47" s="228">
        <v>44</v>
      </c>
    </row>
    <row r="48" spans="1:8" x14ac:dyDescent="0.25">
      <c r="A48" s="29" t="s">
        <v>461</v>
      </c>
      <c r="C48" s="38"/>
      <c r="E48" s="9"/>
      <c r="F48" s="240"/>
      <c r="G48" s="107" t="s">
        <v>459</v>
      </c>
      <c r="H48" s="228">
        <v>45</v>
      </c>
    </row>
    <row r="49" spans="1:8" x14ac:dyDescent="0.25">
      <c r="A49" s="29" t="s">
        <v>462</v>
      </c>
      <c r="C49" s="38"/>
      <c r="E49" s="9"/>
      <c r="F49" s="240" t="s">
        <v>1528</v>
      </c>
      <c r="G49" s="107" t="s">
        <v>460</v>
      </c>
      <c r="H49" s="228">
        <v>46</v>
      </c>
    </row>
    <row r="50" spans="1:8" x14ac:dyDescent="0.25">
      <c r="A50" s="29" t="s">
        <v>463</v>
      </c>
      <c r="C50" s="38"/>
      <c r="E50" s="9"/>
      <c r="F50" s="240"/>
      <c r="G50" s="107" t="s">
        <v>461</v>
      </c>
      <c r="H50" s="228">
        <v>47</v>
      </c>
    </row>
    <row r="51" spans="1:8" x14ac:dyDescent="0.25">
      <c r="A51" s="29" t="s">
        <v>464</v>
      </c>
      <c r="C51" s="38"/>
      <c r="E51" s="9"/>
      <c r="F51" s="240"/>
      <c r="G51" s="107" t="s">
        <v>462</v>
      </c>
      <c r="H51" s="228">
        <v>48</v>
      </c>
    </row>
    <row r="52" spans="1:8" x14ac:dyDescent="0.25">
      <c r="A52" s="29" t="s">
        <v>465</v>
      </c>
      <c r="C52" s="38"/>
      <c r="E52" s="9"/>
      <c r="F52" s="240"/>
      <c r="G52" s="107" t="s">
        <v>463</v>
      </c>
      <c r="H52" s="228">
        <v>49</v>
      </c>
    </row>
    <row r="53" spans="1:8" x14ac:dyDescent="0.25">
      <c r="A53" s="29" t="s">
        <v>466</v>
      </c>
      <c r="C53" s="38"/>
      <c r="E53" s="9"/>
      <c r="F53" s="240"/>
      <c r="G53" s="107" t="s">
        <v>464</v>
      </c>
      <c r="H53" s="228">
        <v>50</v>
      </c>
    </row>
    <row r="54" spans="1:8" x14ac:dyDescent="0.25">
      <c r="A54" s="29" t="s">
        <v>467</v>
      </c>
      <c r="C54" s="38"/>
      <c r="E54" s="9"/>
      <c r="F54" s="233" t="s">
        <v>1529</v>
      </c>
      <c r="G54" s="107" t="s">
        <v>465</v>
      </c>
      <c r="H54" s="228">
        <v>51</v>
      </c>
    </row>
    <row r="55" spans="1:8" x14ac:dyDescent="0.25">
      <c r="A55" s="29" t="s">
        <v>468</v>
      </c>
      <c r="C55" s="38"/>
      <c r="E55" s="9"/>
      <c r="F55" s="234"/>
      <c r="G55" s="107" t="s">
        <v>466</v>
      </c>
      <c r="H55" s="228">
        <v>52</v>
      </c>
    </row>
    <row r="56" spans="1:8" x14ac:dyDescent="0.25">
      <c r="A56" s="29" t="s">
        <v>469</v>
      </c>
      <c r="C56" s="38"/>
      <c r="E56" s="9"/>
      <c r="F56" s="234"/>
      <c r="G56" s="107" t="s">
        <v>467</v>
      </c>
      <c r="H56" s="228">
        <v>53</v>
      </c>
    </row>
    <row r="57" spans="1:8" x14ac:dyDescent="0.25">
      <c r="A57" s="29" t="s">
        <v>470</v>
      </c>
      <c r="C57" s="38"/>
      <c r="E57" s="9"/>
      <c r="F57" s="234"/>
      <c r="G57" s="107" t="s">
        <v>468</v>
      </c>
      <c r="H57" s="228">
        <v>54</v>
      </c>
    </row>
    <row r="58" spans="1:8" x14ac:dyDescent="0.25">
      <c r="A58" s="29" t="s">
        <v>471</v>
      </c>
      <c r="C58" s="38"/>
      <c r="E58" s="9"/>
      <c r="F58" s="234"/>
      <c r="G58" s="107" t="s">
        <v>469</v>
      </c>
      <c r="H58" s="228">
        <v>55</v>
      </c>
    </row>
    <row r="59" spans="1:8" x14ac:dyDescent="0.25">
      <c r="A59" s="29" t="s">
        <v>472</v>
      </c>
      <c r="C59" s="38"/>
      <c r="E59" s="9"/>
      <c r="F59" s="234"/>
      <c r="G59" s="107" t="s">
        <v>470</v>
      </c>
      <c r="H59" s="228">
        <v>56</v>
      </c>
    </row>
    <row r="60" spans="1:8" x14ac:dyDescent="0.25">
      <c r="A60" s="29" t="s">
        <v>473</v>
      </c>
      <c r="C60" s="38"/>
      <c r="E60" s="9"/>
      <c r="F60" s="235"/>
      <c r="G60" s="107" t="s">
        <v>471</v>
      </c>
      <c r="H60" s="228">
        <v>57</v>
      </c>
    </row>
    <row r="61" spans="1:8" x14ac:dyDescent="0.25">
      <c r="A61" s="29" t="s">
        <v>474</v>
      </c>
      <c r="C61" s="38"/>
      <c r="E61" s="9"/>
      <c r="F61" s="237" t="s">
        <v>1530</v>
      </c>
      <c r="G61" s="107" t="s">
        <v>472</v>
      </c>
      <c r="H61" s="228">
        <v>58</v>
      </c>
    </row>
    <row r="62" spans="1:8" x14ac:dyDescent="0.25">
      <c r="A62" s="29" t="s">
        <v>475</v>
      </c>
      <c r="C62" s="38"/>
      <c r="E62" s="9"/>
      <c r="F62" s="238"/>
      <c r="G62" s="107" t="s">
        <v>473</v>
      </c>
      <c r="H62" s="228">
        <v>59</v>
      </c>
    </row>
    <row r="63" spans="1:8" x14ac:dyDescent="0.25">
      <c r="A63" s="29" t="s">
        <v>476</v>
      </c>
      <c r="C63" s="38"/>
      <c r="E63" s="9"/>
      <c r="F63" s="239"/>
      <c r="G63" s="107" t="s">
        <v>474</v>
      </c>
      <c r="H63" s="228">
        <v>60</v>
      </c>
    </row>
    <row r="64" spans="1:8" x14ac:dyDescent="0.25">
      <c r="A64" s="29" t="s">
        <v>477</v>
      </c>
      <c r="C64" s="38"/>
      <c r="E64" s="9"/>
      <c r="F64" s="233" t="s">
        <v>1531</v>
      </c>
      <c r="G64" s="107" t="s">
        <v>475</v>
      </c>
      <c r="H64" s="228">
        <v>61</v>
      </c>
    </row>
    <row r="65" spans="1:8" x14ac:dyDescent="0.25">
      <c r="A65" s="29" t="s">
        <v>478</v>
      </c>
      <c r="C65" s="38"/>
      <c r="E65" s="9"/>
      <c r="F65" s="235"/>
      <c r="G65" s="107" t="s">
        <v>476</v>
      </c>
      <c r="H65" s="228">
        <v>62</v>
      </c>
    </row>
    <row r="66" spans="1:8" x14ac:dyDescent="0.25">
      <c r="A66" s="29" t="s">
        <v>479</v>
      </c>
      <c r="C66" s="38"/>
      <c r="E66" s="9"/>
      <c r="F66" s="233" t="s">
        <v>1532</v>
      </c>
      <c r="G66" s="107" t="s">
        <v>477</v>
      </c>
      <c r="H66" s="228">
        <v>63</v>
      </c>
    </row>
    <row r="67" spans="1:8" x14ac:dyDescent="0.25">
      <c r="A67" s="29" t="s">
        <v>480</v>
      </c>
      <c r="C67" s="38"/>
      <c r="E67" s="9"/>
      <c r="F67" s="234"/>
      <c r="G67" s="107" t="s">
        <v>478</v>
      </c>
      <c r="H67" s="228">
        <v>64</v>
      </c>
    </row>
    <row r="68" spans="1:8" x14ac:dyDescent="0.25">
      <c r="A68" s="29" t="s">
        <v>481</v>
      </c>
      <c r="C68" s="38"/>
      <c r="E68" s="9"/>
      <c r="F68" s="234"/>
      <c r="G68" s="107" t="s">
        <v>479</v>
      </c>
      <c r="H68" s="228">
        <v>65</v>
      </c>
    </row>
    <row r="69" spans="1:8" x14ac:dyDescent="0.25">
      <c r="A69" s="29" t="s">
        <v>482</v>
      </c>
      <c r="C69" s="38"/>
      <c r="E69" s="9"/>
      <c r="F69" s="235"/>
      <c r="G69" s="107" t="s">
        <v>480</v>
      </c>
      <c r="H69" s="228">
        <v>66</v>
      </c>
    </row>
    <row r="70" spans="1:8" x14ac:dyDescent="0.25">
      <c r="A70" s="29" t="s">
        <v>483</v>
      </c>
      <c r="C70" s="38"/>
      <c r="E70" s="9"/>
      <c r="F70" s="233" t="s">
        <v>1533</v>
      </c>
      <c r="G70" s="107" t="s">
        <v>481</v>
      </c>
      <c r="H70" s="228">
        <v>67</v>
      </c>
    </row>
    <row r="71" spans="1:8" x14ac:dyDescent="0.25">
      <c r="A71" s="29" t="s">
        <v>484</v>
      </c>
      <c r="C71" s="38"/>
      <c r="E71" s="9"/>
      <c r="F71" s="234"/>
      <c r="G71" s="107" t="s">
        <v>482</v>
      </c>
      <c r="H71" s="228">
        <v>68</v>
      </c>
    </row>
    <row r="72" spans="1:8" x14ac:dyDescent="0.25">
      <c r="A72" s="29" t="s">
        <v>485</v>
      </c>
      <c r="C72" s="38"/>
      <c r="E72" s="9"/>
      <c r="F72" s="234"/>
      <c r="G72" s="107" t="s">
        <v>483</v>
      </c>
      <c r="H72" s="228">
        <v>69</v>
      </c>
    </row>
    <row r="73" spans="1:8" x14ac:dyDescent="0.25">
      <c r="A73" s="29" t="s">
        <v>486</v>
      </c>
      <c r="C73" s="38"/>
      <c r="E73" s="9"/>
      <c r="F73" s="235"/>
      <c r="G73" s="107" t="s">
        <v>484</v>
      </c>
      <c r="H73" s="230">
        <v>70</v>
      </c>
    </row>
    <row r="74" spans="1:8" x14ac:dyDescent="0.25">
      <c r="A74" s="29" t="s">
        <v>487</v>
      </c>
      <c r="C74" s="38"/>
      <c r="E74" s="9"/>
      <c r="F74" s="233" t="s">
        <v>1534</v>
      </c>
      <c r="G74" s="107" t="s">
        <v>485</v>
      </c>
      <c r="H74" s="228">
        <v>71</v>
      </c>
    </row>
    <row r="75" spans="1:8" x14ac:dyDescent="0.25">
      <c r="A75" s="29" t="s">
        <v>488</v>
      </c>
      <c r="C75" s="38"/>
      <c r="E75" s="9"/>
      <c r="F75" s="234"/>
      <c r="G75" s="107" t="s">
        <v>486</v>
      </c>
      <c r="H75" s="231">
        <v>72</v>
      </c>
    </row>
    <row r="76" spans="1:8" x14ac:dyDescent="0.25">
      <c r="A76" s="29" t="s">
        <v>489</v>
      </c>
      <c r="C76" s="38"/>
      <c r="E76" s="9"/>
      <c r="F76" s="234"/>
      <c r="G76" s="107" t="s">
        <v>487</v>
      </c>
      <c r="H76" s="228">
        <v>73</v>
      </c>
    </row>
    <row r="77" spans="1:8" x14ac:dyDescent="0.25">
      <c r="A77" s="29" t="s">
        <v>490</v>
      </c>
      <c r="C77" s="38"/>
      <c r="E77" s="9"/>
      <c r="F77" s="234"/>
      <c r="G77" s="107" t="s">
        <v>488</v>
      </c>
      <c r="H77" s="228">
        <v>74</v>
      </c>
    </row>
    <row r="78" spans="1:8" x14ac:dyDescent="0.25">
      <c r="A78" s="29" t="s">
        <v>491</v>
      </c>
      <c r="C78" s="38"/>
      <c r="E78" s="9"/>
      <c r="F78" s="234"/>
      <c r="G78" s="107" t="s">
        <v>489</v>
      </c>
      <c r="H78" s="228">
        <v>75</v>
      </c>
    </row>
    <row r="79" spans="1:8" x14ac:dyDescent="0.25">
      <c r="A79" s="29" t="s">
        <v>492</v>
      </c>
      <c r="C79" s="38"/>
      <c r="E79" s="9"/>
      <c r="F79" s="234"/>
      <c r="G79" s="107" t="s">
        <v>490</v>
      </c>
      <c r="H79" s="228">
        <v>76</v>
      </c>
    </row>
    <row r="80" spans="1:8" x14ac:dyDescent="0.25">
      <c r="A80" s="29" t="s">
        <v>493</v>
      </c>
      <c r="C80" s="38"/>
      <c r="E80" s="9"/>
      <c r="F80" s="234"/>
      <c r="G80" s="107" t="s">
        <v>925</v>
      </c>
      <c r="H80" s="228">
        <v>77</v>
      </c>
    </row>
    <row r="81" spans="1:8" x14ac:dyDescent="0.25">
      <c r="A81" s="29" t="s">
        <v>494</v>
      </c>
      <c r="C81" s="38"/>
      <c r="E81" s="9"/>
      <c r="F81" s="235"/>
      <c r="G81" s="107" t="s">
        <v>492</v>
      </c>
      <c r="H81" s="228">
        <v>78</v>
      </c>
    </row>
    <row r="82" spans="1:8" x14ac:dyDescent="0.25">
      <c r="A82" s="29" t="s">
        <v>495</v>
      </c>
      <c r="C82" s="38"/>
      <c r="E82" s="9"/>
      <c r="F82" s="233" t="s">
        <v>1535</v>
      </c>
      <c r="G82" s="108" t="s">
        <v>493</v>
      </c>
      <c r="H82" s="232">
        <v>79</v>
      </c>
    </row>
    <row r="83" spans="1:8" x14ac:dyDescent="0.25">
      <c r="A83" s="29" t="s">
        <v>496</v>
      </c>
      <c r="C83" s="38"/>
      <c r="E83" s="9"/>
      <c r="F83" s="234"/>
      <c r="G83" s="108" t="s">
        <v>494</v>
      </c>
      <c r="H83" s="232">
        <v>80</v>
      </c>
    </row>
    <row r="84" spans="1:8" x14ac:dyDescent="0.25">
      <c r="A84" s="29" t="s">
        <v>497</v>
      </c>
      <c r="C84" s="38"/>
      <c r="E84" s="9"/>
      <c r="F84" s="234"/>
      <c r="G84" s="108" t="s">
        <v>495</v>
      </c>
      <c r="H84" s="232">
        <v>81</v>
      </c>
    </row>
    <row r="85" spans="1:8" x14ac:dyDescent="0.25">
      <c r="A85" s="29" t="s">
        <v>498</v>
      </c>
      <c r="C85" s="38"/>
      <c r="E85" s="9"/>
      <c r="F85" s="234"/>
      <c r="G85" s="108" t="s">
        <v>496</v>
      </c>
      <c r="H85" s="232">
        <v>82</v>
      </c>
    </row>
    <row r="86" spans="1:8" x14ac:dyDescent="0.25">
      <c r="A86" s="29" t="s">
        <v>499</v>
      </c>
      <c r="C86" s="38"/>
      <c r="E86" s="9"/>
      <c r="F86" s="234"/>
      <c r="G86" s="108" t="s">
        <v>497</v>
      </c>
      <c r="H86" s="232">
        <v>83</v>
      </c>
    </row>
    <row r="87" spans="1:8" x14ac:dyDescent="0.25">
      <c r="A87" s="29" t="s">
        <v>500</v>
      </c>
      <c r="C87" s="38"/>
      <c r="E87" s="9"/>
      <c r="F87" s="234"/>
      <c r="G87" s="108" t="s">
        <v>498</v>
      </c>
      <c r="H87" s="232">
        <v>84</v>
      </c>
    </row>
    <row r="88" spans="1:8" x14ac:dyDescent="0.25">
      <c r="A88" s="29" t="s">
        <v>501</v>
      </c>
      <c r="C88" s="38"/>
      <c r="E88" s="9"/>
      <c r="F88" s="234"/>
      <c r="G88" s="108" t="s">
        <v>1318</v>
      </c>
      <c r="H88" s="232">
        <v>85</v>
      </c>
    </row>
    <row r="89" spans="1:8" x14ac:dyDescent="0.25">
      <c r="A89" s="29" t="s">
        <v>502</v>
      </c>
      <c r="C89" s="38"/>
      <c r="E89" s="9"/>
      <c r="F89" s="234"/>
      <c r="G89" s="108" t="s">
        <v>1319</v>
      </c>
      <c r="H89" s="232">
        <v>86</v>
      </c>
    </row>
    <row r="90" spans="1:8" x14ac:dyDescent="0.25">
      <c r="A90" s="29" t="s">
        <v>503</v>
      </c>
      <c r="C90" s="38"/>
      <c r="E90" s="9"/>
      <c r="F90" s="234"/>
      <c r="G90" s="108" t="s">
        <v>1320</v>
      </c>
      <c r="H90" s="232">
        <v>87</v>
      </c>
    </row>
    <row r="91" spans="1:8" x14ac:dyDescent="0.25">
      <c r="A91" s="29" t="s">
        <v>504</v>
      </c>
      <c r="C91" s="38"/>
      <c r="E91" s="9"/>
      <c r="F91" s="234"/>
      <c r="G91" s="108" t="s">
        <v>502</v>
      </c>
      <c r="H91" s="232">
        <v>88</v>
      </c>
    </row>
    <row r="92" spans="1:8" x14ac:dyDescent="0.25">
      <c r="A92" s="29" t="s">
        <v>343</v>
      </c>
      <c r="C92" s="38"/>
      <c r="E92" s="9"/>
      <c r="F92" s="235"/>
      <c r="G92" s="108" t="s">
        <v>503</v>
      </c>
      <c r="H92" s="232">
        <v>89</v>
      </c>
    </row>
    <row r="93" spans="1:8" x14ac:dyDescent="0.25">
      <c r="A93" s="29" t="s">
        <v>505</v>
      </c>
      <c r="C93" s="38"/>
      <c r="E93" s="9"/>
      <c r="F93" s="233" t="s">
        <v>1536</v>
      </c>
      <c r="G93" s="108" t="s">
        <v>504</v>
      </c>
      <c r="H93" s="232">
        <v>90</v>
      </c>
    </row>
    <row r="94" spans="1:8" x14ac:dyDescent="0.25">
      <c r="A94" s="29" t="s">
        <v>344</v>
      </c>
      <c r="C94" s="38"/>
      <c r="E94" s="9"/>
      <c r="F94" s="234"/>
      <c r="G94" s="108" t="s">
        <v>343</v>
      </c>
      <c r="H94" s="232">
        <v>91</v>
      </c>
    </row>
    <row r="95" spans="1:8" x14ac:dyDescent="0.25">
      <c r="A95" s="29" t="s">
        <v>506</v>
      </c>
      <c r="C95" s="38"/>
      <c r="E95" s="9"/>
      <c r="F95" s="234"/>
      <c r="G95" s="108" t="s">
        <v>505</v>
      </c>
      <c r="H95" s="232">
        <v>92</v>
      </c>
    </row>
    <row r="96" spans="1:8" x14ac:dyDescent="0.25">
      <c r="A96" s="29" t="s">
        <v>507</v>
      </c>
      <c r="C96" s="38"/>
      <c r="E96" s="9"/>
      <c r="F96" s="234"/>
      <c r="G96" s="108" t="s">
        <v>344</v>
      </c>
      <c r="H96" s="232">
        <v>93</v>
      </c>
    </row>
    <row r="97" spans="1:8" x14ac:dyDescent="0.25">
      <c r="A97" s="29" t="s">
        <v>508</v>
      </c>
      <c r="C97" s="38"/>
      <c r="E97" s="9"/>
      <c r="F97" s="234"/>
      <c r="G97" s="108" t="s">
        <v>506</v>
      </c>
      <c r="H97" s="232">
        <v>94</v>
      </c>
    </row>
    <row r="98" spans="1:8" x14ac:dyDescent="0.25">
      <c r="A98" s="29" t="s">
        <v>509</v>
      </c>
      <c r="C98" s="38"/>
      <c r="E98" s="9"/>
      <c r="F98" s="234"/>
      <c r="G98" s="108" t="s">
        <v>507</v>
      </c>
      <c r="H98" s="232">
        <v>95</v>
      </c>
    </row>
    <row r="99" spans="1:8" x14ac:dyDescent="0.25">
      <c r="A99" s="29" t="s">
        <v>510</v>
      </c>
      <c r="C99" s="38"/>
      <c r="E99" s="9"/>
      <c r="F99" s="234"/>
      <c r="G99" s="108" t="s">
        <v>508</v>
      </c>
      <c r="H99" s="232">
        <v>96</v>
      </c>
    </row>
    <row r="100" spans="1:8" x14ac:dyDescent="0.25">
      <c r="A100" s="29" t="s">
        <v>511</v>
      </c>
      <c r="C100" s="38"/>
      <c r="E100" s="9"/>
      <c r="F100" s="234"/>
      <c r="G100" s="108" t="s">
        <v>509</v>
      </c>
      <c r="H100" s="232">
        <v>97</v>
      </c>
    </row>
    <row r="101" spans="1:8" x14ac:dyDescent="0.25">
      <c r="A101" s="29" t="s">
        <v>512</v>
      </c>
      <c r="C101" s="38"/>
      <c r="E101" s="9"/>
      <c r="F101" s="234"/>
      <c r="G101" s="108" t="s">
        <v>510</v>
      </c>
      <c r="H101" s="232">
        <v>98</v>
      </c>
    </row>
    <row r="102" spans="1:8" x14ac:dyDescent="0.25">
      <c r="A102" s="29" t="s">
        <v>513</v>
      </c>
      <c r="C102" s="38"/>
      <c r="E102" s="9"/>
      <c r="F102" s="234"/>
      <c r="G102" s="108" t="s">
        <v>511</v>
      </c>
      <c r="H102" s="232">
        <v>99</v>
      </c>
    </row>
    <row r="103" spans="1:8" x14ac:dyDescent="0.25">
      <c r="A103" s="29" t="s">
        <v>514</v>
      </c>
      <c r="C103" s="38"/>
      <c r="E103" s="9"/>
      <c r="F103" s="234"/>
      <c r="G103" s="108" t="s">
        <v>512</v>
      </c>
      <c r="H103" s="232">
        <v>100</v>
      </c>
    </row>
    <row r="104" spans="1:8" x14ac:dyDescent="0.25">
      <c r="A104" s="29" t="s">
        <v>515</v>
      </c>
      <c r="C104" s="38"/>
      <c r="E104" s="9"/>
      <c r="F104" s="234"/>
      <c r="G104" s="108" t="s">
        <v>513</v>
      </c>
      <c r="H104" s="232">
        <v>101</v>
      </c>
    </row>
    <row r="105" spans="1:8" x14ac:dyDescent="0.25">
      <c r="A105" s="29" t="s">
        <v>516</v>
      </c>
      <c r="C105" s="38"/>
      <c r="E105" s="9"/>
      <c r="F105" s="234"/>
      <c r="G105" s="108" t="s">
        <v>514</v>
      </c>
      <c r="H105" s="232">
        <v>102</v>
      </c>
    </row>
    <row r="106" spans="1:8" x14ac:dyDescent="0.25">
      <c r="A106" s="29" t="s">
        <v>517</v>
      </c>
      <c r="C106" s="38"/>
      <c r="E106" s="9"/>
      <c r="F106" s="234"/>
      <c r="G106" s="108" t="s">
        <v>515</v>
      </c>
      <c r="H106" s="232">
        <v>103</v>
      </c>
    </row>
    <row r="107" spans="1:8" x14ac:dyDescent="0.25">
      <c r="A107" s="29" t="s">
        <v>518</v>
      </c>
      <c r="C107" s="38"/>
      <c r="E107" s="9"/>
      <c r="F107" s="234"/>
      <c r="G107" s="108" t="s">
        <v>1321</v>
      </c>
      <c r="H107" s="232">
        <v>104</v>
      </c>
    </row>
    <row r="108" spans="1:8" x14ac:dyDescent="0.25">
      <c r="A108" s="29" t="s">
        <v>519</v>
      </c>
      <c r="C108" s="38"/>
      <c r="E108" s="9"/>
      <c r="F108" s="234"/>
      <c r="G108" s="108" t="s">
        <v>1543</v>
      </c>
      <c r="H108" s="232">
        <v>105</v>
      </c>
    </row>
    <row r="109" spans="1:8" x14ac:dyDescent="0.25">
      <c r="A109" s="29" t="s">
        <v>520</v>
      </c>
      <c r="C109" s="38"/>
      <c r="E109" s="9"/>
      <c r="F109" s="234"/>
      <c r="G109" s="108" t="s">
        <v>518</v>
      </c>
      <c r="H109" s="232">
        <v>106</v>
      </c>
    </row>
    <row r="110" spans="1:8" x14ac:dyDescent="0.25">
      <c r="A110" s="29" t="s">
        <v>521</v>
      </c>
      <c r="C110" s="38"/>
      <c r="E110" s="9"/>
      <c r="F110" s="234"/>
      <c r="G110" s="108" t="s">
        <v>519</v>
      </c>
      <c r="H110" s="232">
        <v>107</v>
      </c>
    </row>
    <row r="111" spans="1:8" x14ac:dyDescent="0.25">
      <c r="A111" s="29" t="s">
        <v>522</v>
      </c>
      <c r="C111" s="38"/>
      <c r="E111" s="9"/>
      <c r="F111" s="234"/>
      <c r="G111" s="108" t="s">
        <v>520</v>
      </c>
      <c r="H111" s="232">
        <v>108</v>
      </c>
    </row>
    <row r="112" spans="1:8" x14ac:dyDescent="0.25">
      <c r="A112" s="29" t="s">
        <v>523</v>
      </c>
      <c r="C112" s="38"/>
      <c r="E112" s="9"/>
      <c r="F112" s="235"/>
      <c r="G112" s="108" t="s">
        <v>521</v>
      </c>
      <c r="H112" s="232">
        <v>109</v>
      </c>
    </row>
    <row r="113" spans="1:8" x14ac:dyDescent="0.25">
      <c r="A113" s="29" t="s">
        <v>524</v>
      </c>
      <c r="C113" s="38"/>
      <c r="E113" s="9"/>
      <c r="F113" s="233" t="s">
        <v>1537</v>
      </c>
      <c r="G113" s="108" t="s">
        <v>522</v>
      </c>
      <c r="H113" s="232">
        <v>110</v>
      </c>
    </row>
    <row r="114" spans="1:8" x14ac:dyDescent="0.25">
      <c r="A114" s="29" t="s">
        <v>525</v>
      </c>
      <c r="C114" s="38"/>
      <c r="E114" s="9"/>
      <c r="F114" s="234"/>
      <c r="G114" s="108" t="s">
        <v>523</v>
      </c>
      <c r="H114" s="232">
        <v>111</v>
      </c>
    </row>
    <row r="115" spans="1:8" x14ac:dyDescent="0.25">
      <c r="A115" s="29" t="s">
        <v>526</v>
      </c>
      <c r="E115" s="9"/>
      <c r="F115" s="235"/>
      <c r="G115" s="108" t="s">
        <v>524</v>
      </c>
      <c r="H115" s="232">
        <v>112</v>
      </c>
    </row>
    <row r="116" spans="1:8" x14ac:dyDescent="0.25">
      <c r="A116" s="29" t="s">
        <v>527</v>
      </c>
      <c r="E116" s="9"/>
      <c r="F116" s="233" t="s">
        <v>1538</v>
      </c>
      <c r="G116" s="108" t="s">
        <v>525</v>
      </c>
      <c r="H116" s="232">
        <v>113</v>
      </c>
    </row>
    <row r="117" spans="1:8" x14ac:dyDescent="0.25">
      <c r="A117" s="29" t="s">
        <v>528</v>
      </c>
      <c r="E117" s="9"/>
      <c r="F117" s="234"/>
      <c r="G117" s="108" t="s">
        <v>526</v>
      </c>
      <c r="H117" s="232">
        <v>114</v>
      </c>
    </row>
    <row r="118" spans="1:8" x14ac:dyDescent="0.25">
      <c r="A118" s="29" t="s">
        <v>529</v>
      </c>
      <c r="E118" s="9"/>
      <c r="F118" s="234"/>
      <c r="G118" s="108" t="s">
        <v>527</v>
      </c>
      <c r="H118" s="232">
        <v>115</v>
      </c>
    </row>
    <row r="119" spans="1:8" x14ac:dyDescent="0.25">
      <c r="A119" s="29" t="s">
        <v>530</v>
      </c>
      <c r="E119" s="9"/>
      <c r="F119" s="234"/>
      <c r="G119" s="108" t="s">
        <v>528</v>
      </c>
      <c r="H119" s="232">
        <v>116</v>
      </c>
    </row>
    <row r="120" spans="1:8" x14ac:dyDescent="0.25">
      <c r="A120" s="29" t="s">
        <v>531</v>
      </c>
      <c r="E120" s="9"/>
      <c r="F120" s="234"/>
      <c r="G120" s="108" t="s">
        <v>529</v>
      </c>
      <c r="H120" s="232">
        <v>117</v>
      </c>
    </row>
    <row r="121" spans="1:8" x14ac:dyDescent="0.25">
      <c r="A121" s="29" t="s">
        <v>532</v>
      </c>
      <c r="E121" s="9"/>
      <c r="F121" s="234"/>
      <c r="G121" s="108" t="s">
        <v>530</v>
      </c>
      <c r="H121" s="232">
        <v>118</v>
      </c>
    </row>
    <row r="122" spans="1:8" x14ac:dyDescent="0.25">
      <c r="F122" s="234"/>
      <c r="G122" s="108" t="s">
        <v>1322</v>
      </c>
      <c r="H122" s="232">
        <v>119</v>
      </c>
    </row>
    <row r="123" spans="1:8" x14ac:dyDescent="0.25">
      <c r="F123" s="235"/>
      <c r="G123" s="108" t="s">
        <v>1544</v>
      </c>
      <c r="H123" s="232">
        <v>120</v>
      </c>
    </row>
    <row r="124" spans="1:8" x14ac:dyDescent="0.25"/>
  </sheetData>
  <mergeCells count="39">
    <mergeCell ref="C19:D20"/>
    <mergeCell ref="B19:B20"/>
    <mergeCell ref="B3:D3"/>
    <mergeCell ref="C17:D17"/>
    <mergeCell ref="B1:H1"/>
    <mergeCell ref="F4:F10"/>
    <mergeCell ref="F11:F17"/>
    <mergeCell ref="F21:F26"/>
    <mergeCell ref="C4:D4"/>
    <mergeCell ref="B5:B8"/>
    <mergeCell ref="C5:C8"/>
    <mergeCell ref="B9:B12"/>
    <mergeCell ref="C9:C12"/>
    <mergeCell ref="B13:B14"/>
    <mergeCell ref="C13:D14"/>
    <mergeCell ref="C15:D15"/>
    <mergeCell ref="C16:D16"/>
    <mergeCell ref="C18:D18"/>
    <mergeCell ref="C21:D22"/>
    <mergeCell ref="B26:D26"/>
    <mergeCell ref="C23:D23"/>
    <mergeCell ref="C24:D24"/>
    <mergeCell ref="B21:B22"/>
    <mergeCell ref="F82:F92"/>
    <mergeCell ref="F93:F112"/>
    <mergeCell ref="F113:F115"/>
    <mergeCell ref="F116:F123"/>
    <mergeCell ref="F3:H3"/>
    <mergeCell ref="F61:F63"/>
    <mergeCell ref="F64:F65"/>
    <mergeCell ref="F66:F69"/>
    <mergeCell ref="F70:F73"/>
    <mergeCell ref="F74:F81"/>
    <mergeCell ref="F27:F34"/>
    <mergeCell ref="F35:F41"/>
    <mergeCell ref="F42:F48"/>
    <mergeCell ref="F49:F53"/>
    <mergeCell ref="F54:F60"/>
    <mergeCell ref="F18:F20"/>
  </mergeCells>
  <hyperlinks>
    <hyperlink ref="B9" location="A3.1!A1" display="Anexo 3.1" xr:uid="{A5D6ABB7-A70C-4112-A9D6-72E05BC2C2D1}"/>
    <hyperlink ref="G4" location="Graficos!A1" display="Estado de liquidación presupuesto 2020" xr:uid="{5160E8C7-C4C8-4442-8B7C-B30533AF2D43}"/>
    <hyperlink ref="G5" location="Graficos!A2" display="Estado de liquidación presupuesto 2021" xr:uid="{C4EEEF76-D955-40AE-839B-A491B9D0DDC4}"/>
    <hyperlink ref="G6" location="Graficos!A3" display="Estado de liquidación presupuesto 2022" xr:uid="{F17C5B0A-E80D-434F-8EBE-790657A50B2A}"/>
    <hyperlink ref="G7" location="Graficos!A4" display="Estado de liquidación presupuesto 2023" xr:uid="{5FF97D67-2D56-4139-8688-A3BF304BB990}"/>
    <hyperlink ref="G8" location="Graficos!A5" display="Saldos de operaciones" xr:uid="{ABAF7BEE-E038-4813-B441-A97184C6030F}"/>
    <hyperlink ref="G9" location="Graficos!A6" display="Obligaciones reconocidas" xr:uid="{174A6FED-87E0-402F-AC18-FEC20AA69CAF}"/>
    <hyperlink ref="G10" location="Graficos!A7" display="Derechos liquidados" xr:uid="{ACDCE4A9-14B1-4FEC-BFEE-5EBE3AB2A95E}"/>
    <hyperlink ref="G11" location="Graficos!A8" display="Índice de modificaciones presupuestarias" xr:uid="{CB5C2758-7DDD-49DA-A6D8-FFD32D6B0319}"/>
    <hyperlink ref="G12" location="Graficos!A9" display="Grado de ejecución de ingresos" xr:uid="{A0B2053A-AB06-436D-85AA-FC2027F8EF1D}"/>
    <hyperlink ref="G13" location="Graficos!A10" display="Grado de ejecución de gastos" xr:uid="{47242EA8-793C-4B65-A119-838F54305DF4}"/>
    <hyperlink ref="G14" location="Graficos!A11" display="Grado de realización de cobros" xr:uid="{12D49957-7333-41E2-ACF5-FE188587ECEA}"/>
    <hyperlink ref="G15" location="Graficos!A12" display="Grado de realización de pagos" xr:uid="{B4DD14CC-A2C0-49C0-94CB-4EA6A605310F}"/>
    <hyperlink ref="G16" location="Graficos!A13" display="Periodo medio de cobro" xr:uid="{A892ADBB-F232-4245-AAA9-B241685F898F}"/>
    <hyperlink ref="G17" location="Graficos!A14" display="Periodo medio de pago" xr:uid="{9BB1B023-4F0D-49F7-BB58-C2C9EC7390FD}"/>
    <hyperlink ref="G18" location="Graficos!A15" display="Índice de transferencias recibidas" xr:uid="{062FDF50-C854-4B89-9B91-668CE7C8A802}"/>
    <hyperlink ref="G19" location="Graficos!A16" display="Autonomía" xr:uid="{35A36BC9-1873-442C-A713-219926CD0C52}"/>
    <hyperlink ref="G20" location="Graficos!A17" display="Autonomía fiscal" xr:uid="{B566A5AA-3EA7-469F-BA82-D0866752C9C0}"/>
    <hyperlink ref="G21" location="Graficos!A18" display="Índice de gastos corrientes" xr:uid="{962C9EE5-9B57-49DB-BD2F-96C56789D980}"/>
    <hyperlink ref="G22" location="Graficos!A19" display="Índice de gastos de personal" xr:uid="{D6712142-AFBD-40ED-AE65-99E9928746D2}"/>
    <hyperlink ref="G23" location="Graficos!A20" display="Índice de rigidez de los gastos" xr:uid="{79079067-5E44-465B-AA9E-ADA1F4BD536E}"/>
    <hyperlink ref="G24" location="Graficos!A21" display="Índice de transferencias corrientes entregadas" xr:uid="{14463483-B9E7-4880-B37F-ED680DEE4348}"/>
    <hyperlink ref="G25" location="Graficos!A22" display="Índice de inversión" xr:uid="{5C038076-AD3A-449F-8A14-83AD381FA4A0}"/>
    <hyperlink ref="G26" location="Graficos!A23" display="Carga financiera global" xr:uid="{6DFDB28D-C79F-4A5D-BC8E-7E23C9DBB74D}"/>
    <hyperlink ref="G27" location="Graficos!A24" display="Margen bruto de funcionamiento" xr:uid="{B010D7EF-516B-48D2-9580-EBFA358870DA}"/>
    <hyperlink ref="G28" location="Graficos!A25" display="Ahorro bruto" xr:uid="{E4419445-6EE1-437E-9841-28FD751B6831}"/>
    <hyperlink ref="G29" location="Graficos!A26" display="Ahorro neto" xr:uid="{C51E57F8-A96E-48EE-BAFB-4CD59F9D27F9}"/>
    <hyperlink ref="G30" location="Graficos!A27" display="Necesidad o capacidad de financiación" xr:uid="{7098D588-8F58-4C53-80A7-15A907F96088}"/>
    <hyperlink ref="G31" location="Graficos!A28" display="Resultado presupuestario del ejercicio" xr:uid="{F381757A-9486-40BF-A7FB-5A79B439397D}"/>
    <hyperlink ref="G32" location="Graficos!A29" display="Índice de resultado presupuestario ajustado" xr:uid="{A197CB88-27CD-4A35-80DF-66777845FB69}"/>
    <hyperlink ref="G33" location="Graficos!A30" display="Índice de ahorro neto" xr:uid="{FC70869D-BCAF-469E-865B-D72182CABC56}"/>
    <hyperlink ref="G34" location="Graficos!A31" display="Índice de riesgo" xr:uid="{3E0CC05B-CCC7-46BB-AC6F-99C2B9D6900E}"/>
    <hyperlink ref="G35" location="Graficos!A32" display="Gasto público por habitante" xr:uid="{CF646768-4A3B-44FE-AD9E-398BD21FB52B}"/>
    <hyperlink ref="G36" location="Graficos!A33" display="Inversión por habitante" xr:uid="{687EC5A7-ED0C-4A4C-89A2-4033B222486A}"/>
    <hyperlink ref="G37" location="Graficos!A34" display="Carga financiera por habitante" xr:uid="{246D7E16-E937-47D0-9527-54203DCD4A61}"/>
    <hyperlink ref="G38" location="Graficos!A35" display="Ingresos públicos por habitante" xr:uid="{CBD1E239-E8A1-43AA-AA67-5775E5F126A4}"/>
    <hyperlink ref="G39" location="Graficos!A36" display="Ingresos tributarios por habitante" xr:uid="{379416E3-A402-49E9-A808-A90ACD78C8F0}"/>
    <hyperlink ref="G40" location="Graficos!A37" display="Ingresos impositivos por habitante" xr:uid="{90016608-3020-428E-A54E-7D669C80FC36}"/>
    <hyperlink ref="G41" location="Graficos!A38" display="Superávit o déficit por habitante" xr:uid="{8E1B5513-FE1E-42A2-A8C7-B48B1761B83D}"/>
    <hyperlink ref="B4" location="'A1'!A1" display="Anexo 1" xr:uid="{48D0E848-BED7-4015-B9B1-247E4BEDEE2F}"/>
    <hyperlink ref="B5" location="A2.1!A1" display="Anexo 2.1" xr:uid="{3CFCF368-7C33-4831-A190-2C891BE4E011}"/>
    <hyperlink ref="C9" location="A3.1!A1" display="Anexo 3.1" xr:uid="{BCA672BF-8DCB-4558-BCD1-369DACD709A2}"/>
    <hyperlink ref="C4" location="'A1'!A1" display="Anexo 1" xr:uid="{AD912EF5-7D97-42AD-9818-5A752BEA93AD}"/>
    <hyperlink ref="C5" location="A2.1!A1" display="Anexo 2.1" xr:uid="{4F7CC5E9-0C02-413B-82D7-7B43889CC3E7}"/>
    <hyperlink ref="D5" location="A2.1!A1" display="A2.1!A1" xr:uid="{92E2C72A-08AF-400E-8A02-A1B901C1C01B}"/>
    <hyperlink ref="D6" location="A2.2!A1" display="A2.2!A1" xr:uid="{B2481D9E-9755-44B9-8B3A-AA552CC549B2}"/>
    <hyperlink ref="D7" location="A2.3!A1" display="A2.3!A1" xr:uid="{94DD27F6-AE0A-4D58-A44D-AF88FF30D894}"/>
    <hyperlink ref="D8" location="A2.4!A1" display="A2.4!A1" xr:uid="{00290236-6ACB-466E-BD9B-B13E8BCDFF7E}"/>
    <hyperlink ref="D9" location="A3.1!A1" display="A3.1!A1" xr:uid="{367F837C-70E0-4C71-B0EB-F3523A0CD40B}"/>
    <hyperlink ref="D10" location="A3.2!A1" display="A3.2!A1" xr:uid="{F7B446E1-9117-47F9-8C34-4842D46BE9B1}"/>
    <hyperlink ref="D11" location="A3.3!A1" display="A3.3!A1" xr:uid="{85CA34E4-F8B5-4426-9493-6F6F9BBE157A}"/>
    <hyperlink ref="D12" location="A3.4!A1" display="A3.4!A1" xr:uid="{B314C439-4D1D-41DD-AAA8-6617B76BB72A}"/>
    <hyperlink ref="B13" location="'A4'!A1" display="Anexo 4" xr:uid="{E1E0BF94-C0D6-4F13-A23E-3AB951986BBF}"/>
    <hyperlink ref="C13" location="'A4'!A1" display="Anexo 4" xr:uid="{B46ECF6A-7F46-4668-AC88-0622BFCF7B88}"/>
    <hyperlink ref="B15" location="'A5'!A1" display="Anexo V" xr:uid="{9C92A338-9E0E-4AF9-8DE2-1C8A29081633}"/>
    <hyperlink ref="B16" location="'A6'!A1" display="Anexo VI" xr:uid="{8E852F79-D1E4-416D-A1E4-5465CC714CA5}"/>
    <hyperlink ref="B17" location="'A7'!A1" display="Anexo VII" xr:uid="{9512B0F2-1755-4170-862F-6E87A83EA15B}"/>
    <hyperlink ref="C15" location="'A5'!A1" display="Balance de situación consolidado" xr:uid="{EAA506A7-3898-41BF-97A0-99C9DB0CAAB1}"/>
    <hyperlink ref="C16" location="'A6'!A2:B2" display="Cuenta del resultado económico-patrimonial consolidada" xr:uid="{0842E0E1-A42E-4926-B604-0A77F2B0D3FA}"/>
    <hyperlink ref="C17" location="Graficos!A3:B3" display="Estado de flujos de efectivo consolidado" xr:uid="{E096D510-EF63-4F5A-B04F-7EDF76C7059B}"/>
    <hyperlink ref="G42" location="Graficos!A39" display="Balance de situación 2020" xr:uid="{6A737F6E-670B-405D-94D8-25DA8AEE1DA5}"/>
    <hyperlink ref="G43" location="Graficos!A40" display="Balance de situación 2021" xr:uid="{14101588-BB90-4823-A7BF-41FFC2173808}"/>
    <hyperlink ref="G44" location="Graficos!A41" display="Balance de situación 2022" xr:uid="{8CD9D9EC-61D9-4B42-AE33-93EFD245161D}"/>
    <hyperlink ref="G45" location="Graficos!A42" display="Balance de situación 2023" xr:uid="{53EA2A16-95F5-4199-B962-13EFCCEE4FD3}"/>
    <hyperlink ref="G46" location="Graficos!A43" display="Evolución del activo" xr:uid="{43954A0C-6D7E-4C54-BCF3-22D8A8BA8B4F}"/>
    <hyperlink ref="G47" location="Graficos!A44" display="Evolución del pasivo" xr:uid="{00324420-F32F-400C-AFEB-03C3BFA4DA72}"/>
    <hyperlink ref="G48" location="Graficos!A45" display="Evolución del fondo de rotación" xr:uid="{D2BAAD88-FA14-4A6B-8FBC-24C80AF996E3}"/>
    <hyperlink ref="G49" location="Graficos!A46" display="Liquidez inmediata" xr:uid="{89CBE5C4-4271-4272-90D7-00B060BA30E1}"/>
    <hyperlink ref="G50" location="Graficos!A47" display="Liquidez a corto plazo" xr:uid="{B9354975-A227-4430-BC29-601CD20A438A}"/>
    <hyperlink ref="G51" location="Graficos!A48" display="Liquidez general" xr:uid="{4375388F-30AB-4FD9-86FA-21BB13A39729}"/>
    <hyperlink ref="G52" location="Graficos!A49" display="Plazo medio de cobro" xr:uid="{28734E86-CC70-4EA5-A4C7-A33C6D18E522}"/>
    <hyperlink ref="G53" location="Graficos!A50" display="Plazo medio de pago corregido" xr:uid="{DB5B317C-0DFE-4D06-A114-9C508A248704}"/>
    <hyperlink ref="G54" location="Graficos!A51" display="Endeudamiento general" xr:uid="{0F85AA04-334D-48F4-AA6D-55F7844D21DF}"/>
    <hyperlink ref="G55" location="Graficos!A52" display="Endeudamiento financiero" xr:uid="{6E01E4FE-F6A3-4438-B7CF-C2F7E32A916A}"/>
    <hyperlink ref="G56" location="Graficos!A53" display="Relación de endeudamiento" xr:uid="{DBA7D054-F87B-42AC-96E9-74F6B65655C4}"/>
    <hyperlink ref="G57" location="Graficos!A54" display="Endeudamiento por habitante" xr:uid="{2698497B-387E-499B-953C-B172C62CD6F5}"/>
    <hyperlink ref="G58" location="Graficos!A55" display="Inmovilización" xr:uid="{A5CD33E2-FF6C-49BB-899D-7E329EBA609D}"/>
    <hyperlink ref="G59" location="Graficos!A56" display="Firmeza" xr:uid="{2F2BC1B2-DA8A-42E2-91CA-0291133C4637}"/>
    <hyperlink ref="G60" location="Graficos!A57" display="Acumulación" xr:uid="{FB5684A7-1096-479A-8B35-118AF7A18207}"/>
    <hyperlink ref="G61" location="Graficos!A58" display="Ahorro o desahorro" xr:uid="{A02ABB86-CB51-4CAB-8051-39BE43D7124F}"/>
    <hyperlink ref="G62" location="Graficos!A59" display="Ingresos de gestión ordinaria (IGOR)" xr:uid="{6C49D94F-024F-4253-A6A8-5DCDF8ED69FE}"/>
    <hyperlink ref="G63" location="Graficos!A60" display="Gastos de gestión ordinaria (GGOR)" xr:uid="{2B57BD2B-581F-4AFA-B505-B4F7C16714D0}"/>
    <hyperlink ref="G64" location="Graficos!A61" display="Cobertura de los gastos ordinarios" xr:uid="{3FC36D24-9539-4264-BCAD-D137B68FE517}"/>
    <hyperlink ref="G65" location="Graficos!A62" display="Cobertura total" xr:uid="{9B1833BE-AAB4-41A7-99D8-D046BDD768B7}"/>
    <hyperlink ref="G66" location="Graficos!A63" display="Ingresos tributarios sobre IGOR" xr:uid="{5DC01856-A818-42A4-9A81-86E18D26838C}"/>
    <hyperlink ref="G67" location="Graficos!A64" display="Transferencias y subvenciones sobre IGOR" xr:uid="{8270F81F-8DEA-4CEE-8ADC-A641F5391832}"/>
    <hyperlink ref="G68" location="Graficos!A65" display="Ventas y prestación servicios sobre IGOR" xr:uid="{50FEE08E-A53A-4160-B758-3BBCA64FD574}"/>
    <hyperlink ref="G69" location="Graficos!A66" display="Resto de IGOR sobre IGOR" xr:uid="{4E4DED47-79FC-4F20-90C7-0A349D5FC33F}"/>
    <hyperlink ref="G70" location="Graficos!A67" display="Gastos de personal sobre GGOR" xr:uid="{0E27D732-D805-42B2-8504-78A12E065790}"/>
    <hyperlink ref="G71" location="Graficos!A68" display="Transferencias y subvenciones sobre GGOR" xr:uid="{3BF2C1C5-7D63-49C1-9712-E74E5DF9E4E4}"/>
    <hyperlink ref="G72" location="Graficos!A69" display="Aprovisionamientos sobre GGOR" xr:uid="{DF70DDE7-A129-4C69-97BD-2DB47CB4BEB3}"/>
    <hyperlink ref="G73" location="Graficos!A70" display="Resto GGOR sobre GGOR" xr:uid="{68EC19C2-0C08-4436-BFAC-CB4F8EDDCCCE}"/>
    <hyperlink ref="G74" location="Graficos!A71" display="Componentes principales del estado de flujos de efectivo" xr:uid="{F4B0993D-93B4-4340-961E-94BA2707F09A}"/>
    <hyperlink ref="G75" location="Graficos!A72" display="Flujos netos de efectivo de las actividades de gestión" xr:uid="{C698BA82-30B7-452E-8D42-E7107DF6BD57}"/>
    <hyperlink ref="G76" location="Graficos!A73" display="Flujos netos de efectivo de las actividades de inversión" xr:uid="{6052F5E7-17C5-49A2-BA3A-00B005FC86FE}"/>
    <hyperlink ref="G77" location="Graficos!A74" display="Flujos netos de efectivo de las actividades de financiación" xr:uid="{E61B7E88-C95B-431B-AFA6-F52E39093D39}"/>
    <hyperlink ref="G78" location="Graficos!A75" display="Flujos netos de efectivo de las actividades pendientes de clasificación" xr:uid="{C2339988-253B-4E38-8BF8-7960F3293C1E}"/>
    <hyperlink ref="G79" location="Graficos!A76" display="Incremento/disminución neta del efectivo y activos equivalentes al efectivo" xr:uid="{BE88003D-A271-4FA8-A7C7-E3BBD1641FB7}"/>
    <hyperlink ref="G80" location="Graficos!A77" display="Incremento/disminución neta del efectivo y activos equivalentes al efectivo y valores inicial y final del ejercicio" xr:uid="{553CC7E7-5BEA-4A0E-BC9C-077CF4063A4C}"/>
    <hyperlink ref="G81" location="Graficos!A78" display="Cash Flow" xr:uid="{8259677D-4761-48D6-85FB-F13B44F019A0}"/>
    <hyperlink ref="B18" location="'A8'!A1" display="Anexo VIII" xr:uid="{34584D10-B106-4126-8BBF-E5A98D9518C5}"/>
    <hyperlink ref="C18" location="_Toc213140372" display="_Toc213140372" xr:uid="{113D9921-24F9-4C6F-8A2A-01CCA0FA2915}"/>
    <hyperlink ref="B19" location="_Toc213140373" display="_Toc213140373" xr:uid="{2C5DA85D-6900-4ADD-A80C-F53A2ECEC64D}"/>
    <hyperlink ref="C19" location="_Toc213140373" display="_Toc213140373" xr:uid="{E82B32CE-62A3-4C04-8375-A1DE330D3118}"/>
    <hyperlink ref="B21" location="_Toc213140374" display="_Toc213140374" xr:uid="{266223C7-4029-41E8-BF9F-04F1E1F26B11}"/>
    <hyperlink ref="C21" location="_Toc213140374" display="_Toc213140374" xr:uid="{7C108FE2-EB36-4B94-A587-36617E346C65}"/>
    <hyperlink ref="B23" location="'A11'!A1" display="Anexo XI" xr:uid="{53114BD0-8F43-4F25-9599-C47D7916B5EC}"/>
    <hyperlink ref="C23" location="'A11'!A1" display="Obligaciones reconocidas netas por política de gasto en 2023 por habitante y provincia" xr:uid="{649C82A9-E159-413A-8306-7C7E6DBBCBA5}"/>
    <hyperlink ref="B26:C26" location="Consulta!A1" display="Consulta por subprograma" xr:uid="{44806BB5-1065-44C3-B03C-40E8305C97B9}"/>
    <hyperlink ref="B24" location="'A12'!A1" display="Anexo XII" xr:uid="{7C9563D4-3CC1-4A55-92AE-83E471B39243}"/>
    <hyperlink ref="C24" location="'Anexo XII'!A1" display="Obligaciones reconocidas netas por política de gasto en 2023 reparto provincial. (M€)" xr:uid="{4800D3F8-4794-4957-BE2D-A84D2112A7A7}"/>
    <hyperlink ref="G82" location="Graficos!A79" display="Reparto de las obligaciones totales reconocidas de 2023 entre las diferentes áreas de gasto" xr:uid="{36421FD1-D5D6-4655-982E-28EACB15AF1A}"/>
    <hyperlink ref="G83" location="Graficos!A80" display="Evolución de las diferentes áreas de gasto entre 2020 y 2023" xr:uid="{7C5C99C1-D288-48B8-A69A-3BF34E0EF59B}"/>
    <hyperlink ref="G84" location="Graficos!A81" display="Reparto de las obligaciones totales reconocidas de 2023 entre las principales políticas de gasto" xr:uid="{A7E2E334-131C-436B-B92B-8F266B7253E3}"/>
    <hyperlink ref="G85" location="Graficos!A82" display="Evolución de las principales políticas de gasto entre 2020 y 2023" xr:uid="{FA08F376-9A07-43D3-9179-A1233D8595DE}"/>
    <hyperlink ref="G86" location="Graficos!A83" display="Reparto de las obligaciones totales reconocidas de 2023 entre los programas de gasto más relevantes" xr:uid="{34CC761D-36BC-48F3-A85E-740C51782E67}"/>
    <hyperlink ref="G87" location="Graficos!A84" display="Evolución de programas de gasto más relevantes entre 2020 y 2023" xr:uid="{759B5CEB-CB1D-4463-8B5E-4E941EC88520}"/>
    <hyperlink ref="G88" location="Graficos!A85" display="Evolución de subprogramas de gasto incluidos en el programa de asistencia sanitaria entre 2020 y 2023" xr:uid="{6DD79613-8673-486C-AC8B-B8B93E5E5BBD}"/>
    <hyperlink ref="G89" location="Graficos!A86" display="Evolución de subprogramas de gasto incluidos en el programa de enseñanza escolar entre 2020 y 2023" xr:uid="{85E22EF4-68E5-4E4D-A222-318220B16A57}"/>
    <hyperlink ref="G90" location="Graficos!A87" display="Evolución de subprogramas de gasto más relevantes incluidos en el programa de acción social entre 2020 y 2023" xr:uid="{6261CF8E-F060-4D97-9AF4-4F487302A458}"/>
    <hyperlink ref="G91" location="Graficos!A88" display="Evolución de otros programas de gasto con aumentos relativos relevantes entre 2020 y 2023" xr:uid="{A0CD9EBE-6724-4831-B2F3-933873593986}"/>
    <hyperlink ref="G92" location="Graficos!A89" display="Evolución de programas de gasto con disminuciones relevantes entre 2020 y 2023" xr:uid="{9386B11A-0FC1-46CD-A286-9ADC9A1DA0EC}"/>
    <hyperlink ref="G93" location="Graficos!A90" display="Reparto del gasto por habitante de 2023 entre las diferentes áreas de gasto" xr:uid="{FD33F8FB-5DB6-4857-81B6-13FDF260DEEB}"/>
    <hyperlink ref="G94" location="Graficos!A91" display="Evolución del gasto por habitante entre las diferentes áreas de gasto" xr:uid="{D59E7F9E-2521-4335-9BDA-6FD45C695048}"/>
    <hyperlink ref="G95" location="Graficos!A92" display="Reparto del gasto por habitante de 2023 entre las políticas más relevantes" xr:uid="{A877846E-8E7C-4A9B-B057-3D9149C196FE}"/>
    <hyperlink ref="G96" location="Graficos!A93" display="Evolución del gasto por habitante entre las políticas más relevantes" xr:uid="{020750CF-C6F6-4950-B27A-9FBD7FC6B360}"/>
    <hyperlink ref="G97" location="Graficos!A94" display="Sanidad. Reparto del gasto por provincia en 2023. M€" xr:uid="{14701AFD-E859-4727-82B0-7F9C3525CE08}"/>
    <hyperlink ref="G98" location="Graficos!A95" display="Gasto medio por habitante y provincia en 2023, Sanidad" xr:uid="{109A66A3-5886-4A7D-9B28-36547A964576}"/>
    <hyperlink ref="G99" location="Graficos!A96" display="Atención primaria. Reparto del gasto por provincia en 2023. M€" xr:uid="{3E53B3B2-6B67-46E0-8B83-62348BD919BC}"/>
    <hyperlink ref="G100" location="Graficos!A97" display="Gasto medio por habitante y provincia en €, 2023, ORN Atención primaria" xr:uid="{DD2FD29B-BE25-486C-B41B-0A4F88499D10}"/>
    <hyperlink ref="G101" location="Graficos!A98" display="Atención especializada. Reparto del gasto por provincia en 2023. M€" xr:uid="{97BFF661-9E9F-4C4C-BF8B-469B451A099F}"/>
    <hyperlink ref="G102" location="Graficos!A99" display="Gasto medio por habitante y provincia en €, 2023, ORN Atención especializada" xr:uid="{88B24143-4478-4C11-85EF-BF18082EEDF4}"/>
    <hyperlink ref="G103" location="Graficos!A100" display="Educación. Reparto del gasto por provincia en 2023. M€" xr:uid="{BB944B14-33AA-4ACA-A1CD-78B6B9E087E3}"/>
    <hyperlink ref="G104" location="Graficos!A101" display="Gasto medio por habitante y provincia en €, 2023, ORN Educación" xr:uid="{1167B688-0CD2-4C46-8B3C-4D16DB467E26}"/>
    <hyperlink ref="G105" location="Graficos!A102" display="Educación infantil y primaria. Reparto del gasto por provincia en 2023. M€" xr:uid="{EACC0F82-4B06-4047-BFDA-3C4E3DD220A3}"/>
    <hyperlink ref="G106" location="Graficos!A103" display="Gasto medio por habitante y provincia en €, 2023, ORN Educación infantil y primaria" xr:uid="{3B1D589B-7140-4E95-895B-E926A38F7288}"/>
    <hyperlink ref="G107" location="Graficos!A104" display="Educación secundaria, F.P., educación especial, enseñanzas artísticas e idiomas. Reparto del gasto por provincia en 2023. M€" xr:uid="{A55791B4-E386-4056-85C6-5028C0C55B1C}"/>
    <hyperlink ref="G108" location="Graficos!A105" display="Gasto medio por habitante y provincia en €, 2023, ORN Educación secundaria, F.P., educación especial," xr:uid="{62444B68-A916-4077-831D-8A8AC15849C4}"/>
    <hyperlink ref="G109" location="Graficos!A106" display="Pensiones y otras prestaciones económicas. Reparto del gasto por provincia en 2023. M€" xr:uid="{394005AA-68E9-4C2C-A121-B6390622818C}"/>
    <hyperlink ref="G110" location="Graficos!A107" display="Gasto medio por habitante y provincia en €, 2023, ORN. Pensiones y otras prestaciones económicas" xr:uid="{0CD5FDF9-AE62-47AB-BF87-D40AF91129F1}"/>
    <hyperlink ref="G111" location="Graficos!A108" display="Reparto del gasto por habitante de 2023 entre los diferentes subprogramas presupuestarios más relevantes" xr:uid="{8BA11B34-63DF-4EAD-914D-CCCCB780E065}"/>
    <hyperlink ref="G112" location="Graficos!A109" display="Evolución del gasto por habitante entre los diferentes subprogramas presupuestarios más relevantes" xr:uid="{AAC82AD8-CB68-471D-93DE-D03F84BC17FF}"/>
    <hyperlink ref="G113" location="Graficos!A110" display="Evolución de las modificaciones presupuestarias netas más relevantes de las políticas de gasto" xr:uid="{0428C66C-C1E8-4258-AC8B-C02251B2E13F}"/>
    <hyperlink ref="G114" location="Graficos!A111" display="Evolución de subprogramas con modificaciones presupuestarias positivas más relevantes entre 2020 y 2023" xr:uid="{A778E366-2E7C-4DE0-A1AB-13E5B0B1E71B}"/>
    <hyperlink ref="G115" location="Graficos!A112" display="Evolución de subprogramas con modificaciones presupuestarias negativas más relevantes entre 2020 y 2023" xr:uid="{71BE7D5A-3564-4A7D-BA83-B402A548371B}"/>
    <hyperlink ref="G116" location="Graficos!A113" display="Reparto de los remanentes de crédito reconocidos de 2023 entre las áreas de gasto" xr:uid="{3A2567C7-7152-4C56-BB8D-16AA883B0165}"/>
    <hyperlink ref="G117" location="Graficos!A114" display="Evolución de remanentes de crédito por áreas de gasto entre 2020 y 2023" xr:uid="{A7079FFB-465C-4AB3-95BD-37BB567272B6}"/>
    <hyperlink ref="G118" location="Graficos!A115" display="Evolución de remanentes de crédito por políticas de gasto más relevantes entre 2020 y 2023" xr:uid="{95A369BD-14AC-4C0F-BDDF-AD78FA94DE34}"/>
    <hyperlink ref="G119" location="Graficos!A116" display="Evolución de remanentes de crédito por programas presupuestarios más relevantes entre 2020 y 2023" xr:uid="{CE69C027-F640-448A-9211-335940D3A175}"/>
    <hyperlink ref="G120" location="Graficos!A117" display="Evolución de remanentes de crédito por subprogramas presupuestarios más relevantes entre 2020 y 2023" xr:uid="{6EFA242E-546E-4D95-B41A-DBF0D99D5666}"/>
    <hyperlink ref="G121" location="Graficos!A118" display="Subprogramas con modificaciones presupuestarias netas positivas y remanentes de crédito más relevantes del año 2023" xr:uid="{6DC91DF9-DB92-4378-B6DE-568AFEEB63E4}"/>
    <hyperlink ref="G122" location="Graficos!A119" display="Evolución de las obligaciones pendientes de pago de las políticas de gasto más relevantes entre 2020 y 2023" xr:uid="{1D740E5E-2123-4CB6-AF16-419E5D43D1A4}"/>
    <hyperlink ref="G123" location="Graficos!A120" display="Evolución de las obligaciones pendientes de pago más relevantes por subprogramas de gasto entre 2020" xr:uid="{10256026-E5C3-4129-8E68-97D15ED8B907}"/>
    <hyperlink ref="C18:D18" location="'A8'!A1" display="Principales indicadores relacionados con las áreas y políticas de gasto" xr:uid="{1472870F-286A-4528-A19B-08F777F1EA5E}"/>
    <hyperlink ref="C19:D20" location="'A9'!A1" display="Principales indicadores relacionados con los programas y subprogramas presupuestarios" xr:uid="{9F52F0A6-DF93-40DC-8563-933A2C46E61B}"/>
    <hyperlink ref="C21:D22" location="'A10'!A1" display="Estados de Liquidación del presupuesto consolidado. Gastos por áreas, políticas, programas y subprogramas de gasto" xr:uid="{4FA5BF98-9527-45F8-8FAA-C0F6D8B4A231}"/>
    <hyperlink ref="C24:D24" location="'A12'!A1" display="Obligaciones reconocidas netas por política de gasto en 2023 reparto provincial. (M€)" xr:uid="{BEF6E364-C996-4E26-BA07-B3DA059D7DB6}"/>
    <hyperlink ref="B19:B20" location="'A9'!A1" display="Anexo IX" xr:uid="{BFF12E4D-C90B-47A9-A759-54A6A1F4098D}"/>
    <hyperlink ref="B21:B22" location="'A10'!A1" display="Anexo X" xr:uid="{5F322D3A-A031-4B28-85B5-C463451E2F24}"/>
    <hyperlink ref="C17:D17" location="'A7'!A1" display="Estado de flujos de efectivo consolidado" xr:uid="{F9297488-BB61-4ED7-8A39-FC36C7F4D42D}"/>
    <hyperlink ref="C16:D16" location="'A6'!A1" display="Cuenta del resultado económico-patrimonial consolidada" xr:uid="{04F1091F-7632-4074-8AE8-7E4A99E87BEA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20851-D4D7-4677-A137-782D4AB77EB9}">
  <sheetPr codeName="Hoja8"/>
  <dimension ref="A1:L20"/>
  <sheetViews>
    <sheetView workbookViewId="0">
      <selection sqref="A1:G1"/>
    </sheetView>
  </sheetViews>
  <sheetFormatPr baseColWidth="10" defaultColWidth="0" defaultRowHeight="11.25" zeroHeight="1" x14ac:dyDescent="0.25"/>
  <cols>
    <col min="1" max="1" width="40.7109375" style="97" customWidth="1"/>
    <col min="2" max="7" width="15.7109375" style="97" customWidth="1"/>
    <col min="8" max="8" width="1.42578125" style="97" customWidth="1"/>
    <col min="9" max="11" width="14" style="97" hidden="1" customWidth="1"/>
    <col min="12" max="12" width="12" style="97" hidden="1" customWidth="1"/>
    <col min="13" max="16384" width="11.42578125" style="97" hidden="1"/>
  </cols>
  <sheetData>
    <row r="1" spans="1:9" ht="21.75" customHeight="1" x14ac:dyDescent="0.25">
      <c r="A1" s="272" t="s">
        <v>533</v>
      </c>
      <c r="B1" s="272"/>
      <c r="C1" s="272"/>
      <c r="D1" s="272"/>
      <c r="E1" s="272"/>
      <c r="F1" s="272"/>
      <c r="G1" s="272"/>
      <c r="I1" s="97">
        <v>4</v>
      </c>
    </row>
    <row r="2" spans="1:9" s="98" customFormat="1" ht="15.75" customHeight="1" x14ac:dyDescent="0.2">
      <c r="A2" s="270" t="s">
        <v>895</v>
      </c>
      <c r="B2" s="271"/>
      <c r="C2" s="271"/>
      <c r="D2" s="271"/>
      <c r="E2" s="271"/>
      <c r="F2" s="271"/>
      <c r="G2" s="271"/>
    </row>
    <row r="3" spans="1:9" s="98" customFormat="1" ht="15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9" ht="15.75" customHeight="1" x14ac:dyDescent="0.25">
      <c r="A4" s="269" t="s">
        <v>665</v>
      </c>
      <c r="B4" s="269"/>
      <c r="C4" s="269"/>
      <c r="D4" s="269"/>
      <c r="E4" s="269"/>
      <c r="F4" s="269"/>
      <c r="G4" s="269"/>
    </row>
    <row r="5" spans="1:9" ht="33" customHeight="1" x14ac:dyDescent="0.25">
      <c r="A5" s="96" t="s">
        <v>664</v>
      </c>
      <c r="B5" s="94" t="s">
        <v>363</v>
      </c>
      <c r="C5" s="94" t="s">
        <v>663</v>
      </c>
      <c r="D5" s="94" t="s">
        <v>662</v>
      </c>
      <c r="E5" s="95" t="s">
        <v>661</v>
      </c>
      <c r="F5" s="95" t="s">
        <v>660</v>
      </c>
      <c r="G5" s="94" t="s">
        <v>368</v>
      </c>
    </row>
    <row r="6" spans="1:9" ht="18" customHeight="1" x14ac:dyDescent="0.25">
      <c r="A6" s="92" t="s">
        <v>659</v>
      </c>
      <c r="B6" s="91" t="s">
        <v>894</v>
      </c>
      <c r="C6" s="91" t="s">
        <v>893</v>
      </c>
      <c r="D6" s="91" t="s">
        <v>892</v>
      </c>
      <c r="E6" s="91" t="s">
        <v>891</v>
      </c>
      <c r="F6" s="91" t="s">
        <v>890</v>
      </c>
      <c r="G6" s="91" t="s">
        <v>889</v>
      </c>
    </row>
    <row r="7" spans="1:9" ht="18" customHeight="1" x14ac:dyDescent="0.25">
      <c r="A7" s="88" t="s">
        <v>652</v>
      </c>
      <c r="B7" s="87" t="s">
        <v>888</v>
      </c>
      <c r="C7" s="87" t="s">
        <v>887</v>
      </c>
      <c r="D7" s="87" t="s">
        <v>886</v>
      </c>
      <c r="E7" s="87" t="s">
        <v>885</v>
      </c>
      <c r="F7" s="87" t="s">
        <v>884</v>
      </c>
      <c r="G7" s="87" t="s">
        <v>883</v>
      </c>
    </row>
    <row r="8" spans="1:9" ht="18" customHeight="1" x14ac:dyDescent="0.25">
      <c r="A8" s="88" t="s">
        <v>645</v>
      </c>
      <c r="B8" s="87" t="s">
        <v>882</v>
      </c>
      <c r="C8" s="87" t="s">
        <v>881</v>
      </c>
      <c r="D8" s="87" t="s">
        <v>880</v>
      </c>
      <c r="E8" s="87" t="s">
        <v>879</v>
      </c>
      <c r="F8" s="87" t="s">
        <v>878</v>
      </c>
      <c r="G8" s="87" t="s">
        <v>877</v>
      </c>
    </row>
    <row r="9" spans="1:9" ht="18" customHeight="1" x14ac:dyDescent="0.25">
      <c r="A9" s="88" t="s">
        <v>638</v>
      </c>
      <c r="B9" s="87" t="s">
        <v>876</v>
      </c>
      <c r="C9" s="87" t="s">
        <v>875</v>
      </c>
      <c r="D9" s="87" t="s">
        <v>874</v>
      </c>
      <c r="E9" s="87" t="s">
        <v>873</v>
      </c>
      <c r="F9" s="87" t="s">
        <v>872</v>
      </c>
      <c r="G9" s="87" t="s">
        <v>871</v>
      </c>
    </row>
    <row r="10" spans="1:9" ht="18" customHeight="1" x14ac:dyDescent="0.25">
      <c r="A10" s="85" t="s">
        <v>631</v>
      </c>
      <c r="B10" s="84" t="s">
        <v>870</v>
      </c>
      <c r="C10" s="84" t="s">
        <v>869</v>
      </c>
      <c r="D10" s="84" t="s">
        <v>868</v>
      </c>
      <c r="E10" s="84" t="s">
        <v>867</v>
      </c>
      <c r="F10" s="84" t="s">
        <v>866</v>
      </c>
      <c r="G10" s="84" t="s">
        <v>865</v>
      </c>
    </row>
    <row r="11" spans="1:9" ht="18" customHeight="1" x14ac:dyDescent="0.25">
      <c r="A11" s="88" t="s">
        <v>624</v>
      </c>
      <c r="B11" s="87" t="s">
        <v>864</v>
      </c>
      <c r="C11" s="87" t="s">
        <v>863</v>
      </c>
      <c r="D11" s="87" t="s">
        <v>862</v>
      </c>
      <c r="E11" s="87" t="s">
        <v>861</v>
      </c>
      <c r="F11" s="87" t="s">
        <v>860</v>
      </c>
      <c r="G11" s="87" t="s">
        <v>859</v>
      </c>
    </row>
    <row r="12" spans="1:9" ht="18" customHeight="1" x14ac:dyDescent="0.25">
      <c r="A12" s="88" t="s">
        <v>617</v>
      </c>
      <c r="B12" s="87" t="s">
        <v>858</v>
      </c>
      <c r="C12" s="87" t="s">
        <v>857</v>
      </c>
      <c r="D12" s="87" t="s">
        <v>856</v>
      </c>
      <c r="E12" s="87" t="s">
        <v>855</v>
      </c>
      <c r="F12" s="87" t="s">
        <v>854</v>
      </c>
      <c r="G12" s="87" t="s">
        <v>853</v>
      </c>
    </row>
    <row r="13" spans="1:9" ht="18" customHeight="1" x14ac:dyDescent="0.25">
      <c r="A13" s="85" t="s">
        <v>610</v>
      </c>
      <c r="B13" s="84" t="s">
        <v>852</v>
      </c>
      <c r="C13" s="84" t="s">
        <v>851</v>
      </c>
      <c r="D13" s="84" t="s">
        <v>850</v>
      </c>
      <c r="E13" s="84" t="s">
        <v>849</v>
      </c>
      <c r="F13" s="84" t="s">
        <v>848</v>
      </c>
      <c r="G13" s="84" t="s">
        <v>847</v>
      </c>
    </row>
    <row r="14" spans="1:9" ht="18" customHeight="1" x14ac:dyDescent="0.25">
      <c r="A14" s="85" t="s">
        <v>603</v>
      </c>
      <c r="B14" s="84" t="s">
        <v>846</v>
      </c>
      <c r="C14" s="84" t="s">
        <v>845</v>
      </c>
      <c r="D14" s="84" t="s">
        <v>844</v>
      </c>
      <c r="E14" s="84" t="s">
        <v>843</v>
      </c>
      <c r="F14" s="84" t="s">
        <v>842</v>
      </c>
      <c r="G14" s="84" t="s">
        <v>841</v>
      </c>
    </row>
    <row r="15" spans="1:9" ht="18" customHeight="1" x14ac:dyDescent="0.25">
      <c r="A15" s="88" t="s">
        <v>596</v>
      </c>
      <c r="B15" s="87" t="s">
        <v>840</v>
      </c>
      <c r="C15" s="87" t="s">
        <v>839</v>
      </c>
      <c r="D15" s="87" t="s">
        <v>838</v>
      </c>
      <c r="E15" s="87" t="s">
        <v>837</v>
      </c>
      <c r="F15" s="87" t="s">
        <v>836</v>
      </c>
      <c r="G15" s="87" t="s">
        <v>826</v>
      </c>
    </row>
    <row r="16" spans="1:9" ht="18" customHeight="1" x14ac:dyDescent="0.25">
      <c r="A16" s="88" t="s">
        <v>590</v>
      </c>
      <c r="B16" s="87" t="s">
        <v>835</v>
      </c>
      <c r="C16" s="87" t="s">
        <v>834</v>
      </c>
      <c r="D16" s="87" t="s">
        <v>833</v>
      </c>
      <c r="E16" s="87" t="s">
        <v>832</v>
      </c>
      <c r="F16" s="87" t="s">
        <v>832</v>
      </c>
      <c r="G16" s="87" t="s">
        <v>585</v>
      </c>
    </row>
    <row r="17" spans="1:7" ht="18" customHeight="1" x14ac:dyDescent="0.25">
      <c r="A17" s="85" t="s">
        <v>584</v>
      </c>
      <c r="B17" s="84" t="s">
        <v>831</v>
      </c>
      <c r="C17" s="84" t="s">
        <v>830</v>
      </c>
      <c r="D17" s="84" t="s">
        <v>829</v>
      </c>
      <c r="E17" s="84" t="s">
        <v>828</v>
      </c>
      <c r="F17" s="84" t="s">
        <v>827</v>
      </c>
      <c r="G17" s="84" t="s">
        <v>826</v>
      </c>
    </row>
    <row r="18" spans="1:7" ht="18" customHeight="1" x14ac:dyDescent="0.25">
      <c r="A18" s="82" t="s">
        <v>577</v>
      </c>
      <c r="B18" s="79">
        <v>0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</row>
    <row r="19" spans="1:7" ht="18" customHeight="1" x14ac:dyDescent="0.25">
      <c r="A19" s="80" t="s">
        <v>341</v>
      </c>
      <c r="B19" s="79" t="s">
        <v>825</v>
      </c>
      <c r="C19" s="79" t="s">
        <v>824</v>
      </c>
      <c r="D19" s="79" t="s">
        <v>823</v>
      </c>
      <c r="E19" s="79" t="s">
        <v>822</v>
      </c>
      <c r="F19" s="79" t="s">
        <v>821</v>
      </c>
      <c r="G19" s="79" t="s">
        <v>820</v>
      </c>
    </row>
    <row r="20" spans="1:7" ht="7.5" customHeight="1" x14ac:dyDescent="0.25"/>
  </sheetData>
  <mergeCells count="4">
    <mergeCell ref="A4:G4"/>
    <mergeCell ref="A2:G2"/>
    <mergeCell ref="A1:G1"/>
    <mergeCell ref="A3:G3"/>
  </mergeCells>
  <hyperlinks>
    <hyperlink ref="A1:F1" location="Índice!A1" display="Volver al índice" xr:uid="{32A7BA37-7039-4B11-AEEA-23F751632A7E}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D035BD-A9E1-4D53-9CB4-81C065B6C5A4}">
  <sheetPr codeName="Hoja9"/>
  <dimension ref="A1:K21"/>
  <sheetViews>
    <sheetView workbookViewId="0">
      <selection sqref="A1:G1"/>
    </sheetView>
  </sheetViews>
  <sheetFormatPr baseColWidth="10" defaultColWidth="0" defaultRowHeight="12.75" zeroHeight="1" x14ac:dyDescent="0.25"/>
  <cols>
    <col min="1" max="1" width="39.85546875" style="45" customWidth="1"/>
    <col min="2" max="2" width="15.7109375" style="45" customWidth="1"/>
    <col min="3" max="3" width="17.28515625" style="45" customWidth="1"/>
    <col min="4" max="7" width="15.7109375" style="45" customWidth="1"/>
    <col min="8" max="8" width="1.85546875" style="45" customWidth="1"/>
    <col min="9" max="9" width="15.5703125" style="45" hidden="1" customWidth="1"/>
    <col min="10" max="10" width="16.140625" style="45" hidden="1" customWidth="1"/>
    <col min="11" max="11" width="0" style="45" hidden="1" customWidth="1"/>
    <col min="12" max="16384" width="11.42578125" style="45" hidden="1"/>
  </cols>
  <sheetData>
    <row r="1" spans="1:11" ht="21.75" customHeight="1" x14ac:dyDescent="0.25">
      <c r="A1" s="268" t="s">
        <v>533</v>
      </c>
      <c r="B1" s="268"/>
      <c r="C1" s="268"/>
      <c r="D1" s="268"/>
      <c r="E1" s="268"/>
      <c r="F1" s="268"/>
      <c r="G1" s="268"/>
      <c r="I1" s="45">
        <v>1</v>
      </c>
    </row>
    <row r="2" spans="1:11" x14ac:dyDescent="0.2">
      <c r="A2" s="270" t="s">
        <v>667</v>
      </c>
      <c r="B2" s="271"/>
      <c r="C2" s="271"/>
      <c r="D2" s="271"/>
      <c r="E2" s="271"/>
      <c r="F2" s="271"/>
      <c r="G2" s="271"/>
    </row>
    <row r="3" spans="1:11" ht="21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11" ht="15.75" x14ac:dyDescent="0.25">
      <c r="A4" s="269" t="s">
        <v>907</v>
      </c>
      <c r="B4" s="269"/>
      <c r="C4" s="269"/>
      <c r="D4" s="269"/>
      <c r="E4" s="269"/>
      <c r="F4" s="269"/>
      <c r="G4" s="269"/>
    </row>
    <row r="5" spans="1:11" ht="37.5" customHeight="1" x14ac:dyDescent="0.25">
      <c r="A5" s="105" t="s">
        <v>664</v>
      </c>
      <c r="B5" s="104" t="s">
        <v>363</v>
      </c>
      <c r="C5" s="104" t="s">
        <v>663</v>
      </c>
      <c r="D5" s="104" t="s">
        <v>906</v>
      </c>
      <c r="E5" s="104" t="s">
        <v>905</v>
      </c>
      <c r="F5" s="104" t="s">
        <v>904</v>
      </c>
      <c r="G5" s="104" t="s">
        <v>903</v>
      </c>
    </row>
    <row r="6" spans="1:11" s="97" customFormat="1" ht="18.75" customHeight="1" x14ac:dyDescent="0.25">
      <c r="A6" s="92" t="s">
        <v>902</v>
      </c>
      <c r="B6" s="91">
        <v>2073616490</v>
      </c>
      <c r="C6" s="91">
        <v>262085830</v>
      </c>
      <c r="D6" s="91">
        <v>2335702320</v>
      </c>
      <c r="E6" s="91">
        <v>2327122584.5999999</v>
      </c>
      <c r="F6" s="91">
        <v>2313553757.79</v>
      </c>
      <c r="G6" s="91">
        <v>13568826.810000001</v>
      </c>
      <c r="K6" s="97" t="s">
        <v>901</v>
      </c>
    </row>
    <row r="7" spans="1:11" s="97" customFormat="1" ht="18.75" customHeight="1" x14ac:dyDescent="0.25">
      <c r="A7" s="88" t="s">
        <v>900</v>
      </c>
      <c r="B7" s="87">
        <v>3489685980</v>
      </c>
      <c r="C7" s="87">
        <v>171454060</v>
      </c>
      <c r="D7" s="87">
        <v>3661140040</v>
      </c>
      <c r="E7" s="87">
        <v>3586513065.5700002</v>
      </c>
      <c r="F7" s="87">
        <v>3555424389.8499999</v>
      </c>
      <c r="G7" s="87">
        <v>31088675.719999999</v>
      </c>
    </row>
    <row r="8" spans="1:11" s="97" customFormat="1" ht="18.75" customHeight="1" x14ac:dyDescent="0.25">
      <c r="A8" s="88" t="s">
        <v>899</v>
      </c>
      <c r="B8" s="87">
        <v>222285987.86000001</v>
      </c>
      <c r="C8" s="87">
        <v>8243619.7999999998</v>
      </c>
      <c r="D8" s="87">
        <v>230529607.66</v>
      </c>
      <c r="E8" s="87">
        <v>217078239.30000001</v>
      </c>
      <c r="F8" s="87">
        <v>202050408.33000001</v>
      </c>
      <c r="G8" s="87">
        <v>15027830.970000001</v>
      </c>
    </row>
    <row r="9" spans="1:11" s="97" customFormat="1" ht="18.75" customHeight="1" x14ac:dyDescent="0.25">
      <c r="A9" s="88" t="s">
        <v>638</v>
      </c>
      <c r="B9" s="87">
        <v>2971053691</v>
      </c>
      <c r="C9" s="87">
        <v>780553896.05999994</v>
      </c>
      <c r="D9" s="87">
        <v>3751607587.0599999</v>
      </c>
      <c r="E9" s="87">
        <v>3881816339.0999999</v>
      </c>
      <c r="F9" s="87">
        <v>3766913195.71</v>
      </c>
      <c r="G9" s="87">
        <v>114903143.39</v>
      </c>
    </row>
    <row r="10" spans="1:11" s="97" customFormat="1" ht="18.75" customHeight="1" x14ac:dyDescent="0.25">
      <c r="A10" s="88" t="s">
        <v>898</v>
      </c>
      <c r="B10" s="87">
        <v>32106072.719999999</v>
      </c>
      <c r="C10" s="87">
        <v>235200</v>
      </c>
      <c r="D10" s="87">
        <v>32341272.719999999</v>
      </c>
      <c r="E10" s="87">
        <v>19958666.079999998</v>
      </c>
      <c r="F10" s="87">
        <v>18624179.800000001</v>
      </c>
      <c r="G10" s="87">
        <v>1334486.28</v>
      </c>
    </row>
    <row r="11" spans="1:11" s="98" customFormat="1" ht="18.75" customHeight="1" x14ac:dyDescent="0.25">
      <c r="A11" s="85" t="s">
        <v>631</v>
      </c>
      <c r="B11" s="84">
        <v>8788748221.5799999</v>
      </c>
      <c r="C11" s="84">
        <v>1222572605.8599999</v>
      </c>
      <c r="D11" s="84">
        <v>10011320827.439999</v>
      </c>
      <c r="E11" s="84">
        <v>10032488894.65</v>
      </c>
      <c r="F11" s="84">
        <v>9856565931.4799995</v>
      </c>
      <c r="G11" s="84">
        <v>175922963.16999999</v>
      </c>
    </row>
    <row r="12" spans="1:11" s="97" customFormat="1" ht="18.75" customHeight="1" x14ac:dyDescent="0.25">
      <c r="A12" s="88" t="s">
        <v>897</v>
      </c>
      <c r="B12" s="87">
        <v>50715500</v>
      </c>
      <c r="C12" s="87">
        <v>0</v>
      </c>
      <c r="D12" s="87">
        <v>50715500</v>
      </c>
      <c r="E12" s="87">
        <v>3938478.48</v>
      </c>
      <c r="F12" s="87">
        <v>3097516.48</v>
      </c>
      <c r="G12" s="87">
        <v>840962</v>
      </c>
    </row>
    <row r="13" spans="1:11" s="97" customFormat="1" ht="18.75" customHeight="1" x14ac:dyDescent="0.25">
      <c r="A13" s="88" t="s">
        <v>896</v>
      </c>
      <c r="B13" s="87">
        <v>397462335</v>
      </c>
      <c r="C13" s="87">
        <v>58380110.799999997</v>
      </c>
      <c r="D13" s="87">
        <v>455842445.80000001</v>
      </c>
      <c r="E13" s="87">
        <v>340780924.81</v>
      </c>
      <c r="F13" s="87">
        <v>229505729.09</v>
      </c>
      <c r="G13" s="87">
        <v>111275195.72</v>
      </c>
    </row>
    <row r="14" spans="1:11" s="98" customFormat="1" ht="18.75" customHeight="1" x14ac:dyDescent="0.25">
      <c r="A14" s="85" t="s">
        <v>610</v>
      </c>
      <c r="B14" s="84">
        <v>448177835</v>
      </c>
      <c r="C14" s="84">
        <v>58380110.799999997</v>
      </c>
      <c r="D14" s="84">
        <v>506557945.80000001</v>
      </c>
      <c r="E14" s="84">
        <v>344719403.29000002</v>
      </c>
      <c r="F14" s="84">
        <v>232603245.56999999</v>
      </c>
      <c r="G14" s="84">
        <v>112116157.72</v>
      </c>
    </row>
    <row r="15" spans="1:11" s="98" customFormat="1" ht="18.75" customHeight="1" x14ac:dyDescent="0.25">
      <c r="A15" s="85" t="s">
        <v>603</v>
      </c>
      <c r="B15" s="84">
        <v>9236926056.5799999</v>
      </c>
      <c r="C15" s="84">
        <v>1280952716.6599998</v>
      </c>
      <c r="D15" s="84">
        <v>10517878773.239998</v>
      </c>
      <c r="E15" s="84">
        <v>10377208297.940001</v>
      </c>
      <c r="F15" s="84">
        <v>10089169177.049999</v>
      </c>
      <c r="G15" s="84">
        <v>288039120.88999999</v>
      </c>
    </row>
    <row r="16" spans="1:11" s="97" customFormat="1" ht="18.75" customHeight="1" x14ac:dyDescent="0.25">
      <c r="A16" s="88" t="s">
        <v>596</v>
      </c>
      <c r="B16" s="87">
        <v>46737546</v>
      </c>
      <c r="C16" s="87">
        <v>330846271.00999999</v>
      </c>
      <c r="D16" s="87">
        <v>377583817.00999999</v>
      </c>
      <c r="E16" s="87">
        <v>37657607.640000001</v>
      </c>
      <c r="F16" s="87">
        <v>35093107.829999998</v>
      </c>
      <c r="G16" s="87">
        <v>2564499.81</v>
      </c>
    </row>
    <row r="17" spans="1:7" s="97" customFormat="1" ht="18.75" customHeight="1" x14ac:dyDescent="0.25">
      <c r="A17" s="88" t="s">
        <v>590</v>
      </c>
      <c r="B17" s="87">
        <v>1463652081</v>
      </c>
      <c r="C17" s="87">
        <v>302000000</v>
      </c>
      <c r="D17" s="87">
        <v>1765652081</v>
      </c>
      <c r="E17" s="87">
        <v>1624497162.51</v>
      </c>
      <c r="F17" s="87">
        <v>1624059721.78</v>
      </c>
      <c r="G17" s="87">
        <v>437440.73</v>
      </c>
    </row>
    <row r="18" spans="1:7" s="98" customFormat="1" ht="18.75" customHeight="1" x14ac:dyDescent="0.25">
      <c r="A18" s="85" t="s">
        <v>584</v>
      </c>
      <c r="B18" s="84">
        <v>1510389627</v>
      </c>
      <c r="C18" s="84">
        <v>632846271.00999999</v>
      </c>
      <c r="D18" s="84">
        <v>2143235898.01</v>
      </c>
      <c r="E18" s="84">
        <v>1662154770.1500001</v>
      </c>
      <c r="F18" s="84">
        <v>1659152829.6099999</v>
      </c>
      <c r="G18" s="84">
        <v>3001940.54</v>
      </c>
    </row>
    <row r="19" spans="1:7" s="97" customFormat="1" ht="18.75" customHeight="1" x14ac:dyDescent="0.25">
      <c r="A19" s="82" t="s">
        <v>577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</row>
    <row r="20" spans="1:7" s="98" customFormat="1" ht="18.75" customHeight="1" x14ac:dyDescent="0.25">
      <c r="A20" s="80" t="s">
        <v>341</v>
      </c>
      <c r="B20" s="102">
        <v>10747315683.58</v>
      </c>
      <c r="C20" s="102">
        <v>1913798987.6699998</v>
      </c>
      <c r="D20" s="102">
        <v>12661114671.249998</v>
      </c>
      <c r="E20" s="102">
        <v>12039363068.09</v>
      </c>
      <c r="F20" s="102">
        <v>11748322006.66</v>
      </c>
      <c r="G20" s="102">
        <v>291041061.43000001</v>
      </c>
    </row>
    <row r="21" spans="1:7" ht="4.5" customHeight="1" x14ac:dyDescent="0.25"/>
  </sheetData>
  <mergeCells count="4">
    <mergeCell ref="A4:G4"/>
    <mergeCell ref="A1:G1"/>
    <mergeCell ref="A2:G2"/>
    <mergeCell ref="A3:G3"/>
  </mergeCells>
  <hyperlinks>
    <hyperlink ref="A1:F1" location="Índice!A1" display="Volver al índice" xr:uid="{3F848F1B-A51E-4FB2-BF8E-AC3FB15AB53E}"/>
  </hyperlinks>
  <pageMargins left="0.75" right="0.75" top="1" bottom="1" header="0" footer="0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918FF-6947-472B-BBC6-6F3F544C10F1}">
  <sheetPr codeName="Hoja10"/>
  <dimension ref="A1:K21"/>
  <sheetViews>
    <sheetView workbookViewId="0">
      <selection sqref="A1:G1"/>
    </sheetView>
  </sheetViews>
  <sheetFormatPr baseColWidth="10" defaultColWidth="0" defaultRowHeight="12.75" zeroHeight="1" x14ac:dyDescent="0.25"/>
  <cols>
    <col min="1" max="1" width="39.85546875" style="45" customWidth="1"/>
    <col min="2" max="2" width="15.7109375" style="45" customWidth="1"/>
    <col min="3" max="3" width="17.28515625" style="45" customWidth="1"/>
    <col min="4" max="7" width="15.7109375" style="45" customWidth="1"/>
    <col min="8" max="8" width="1.85546875" style="45" customWidth="1"/>
    <col min="9" max="9" width="15.5703125" style="45" hidden="1" customWidth="1"/>
    <col min="10" max="10" width="16.140625" style="45" hidden="1" customWidth="1"/>
    <col min="11" max="11" width="0" style="45" hidden="1" customWidth="1"/>
    <col min="12" max="16384" width="11.42578125" style="45" hidden="1"/>
  </cols>
  <sheetData>
    <row r="1" spans="1:11" ht="21.75" customHeight="1" x14ac:dyDescent="0.25">
      <c r="A1" s="268" t="s">
        <v>533</v>
      </c>
      <c r="B1" s="268"/>
      <c r="C1" s="268"/>
      <c r="D1" s="268"/>
      <c r="E1" s="268"/>
      <c r="F1" s="268"/>
      <c r="G1" s="268"/>
      <c r="I1" s="45">
        <v>2</v>
      </c>
    </row>
    <row r="2" spans="1:11" x14ac:dyDescent="0.2">
      <c r="A2" s="270" t="s">
        <v>746</v>
      </c>
      <c r="B2" s="271"/>
      <c r="C2" s="271"/>
      <c r="D2" s="271"/>
      <c r="E2" s="271"/>
      <c r="F2" s="271"/>
      <c r="G2" s="271"/>
    </row>
    <row r="3" spans="1:11" ht="21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11" ht="15.75" x14ac:dyDescent="0.25">
      <c r="A4" s="269" t="s">
        <v>907</v>
      </c>
      <c r="B4" s="269"/>
      <c r="C4" s="269"/>
      <c r="D4" s="269"/>
      <c r="E4" s="269"/>
      <c r="F4" s="269"/>
      <c r="G4" s="269"/>
    </row>
    <row r="5" spans="1:11" ht="37.5" customHeight="1" x14ac:dyDescent="0.25">
      <c r="A5" s="105" t="s">
        <v>664</v>
      </c>
      <c r="B5" s="104" t="s">
        <v>363</v>
      </c>
      <c r="C5" s="104" t="s">
        <v>663</v>
      </c>
      <c r="D5" s="104" t="s">
        <v>906</v>
      </c>
      <c r="E5" s="104" t="s">
        <v>905</v>
      </c>
      <c r="F5" s="104" t="s">
        <v>904</v>
      </c>
      <c r="G5" s="104" t="s">
        <v>903</v>
      </c>
    </row>
    <row r="6" spans="1:11" ht="18.75" customHeight="1" x14ac:dyDescent="0.25">
      <c r="A6" s="92" t="s">
        <v>902</v>
      </c>
      <c r="B6" s="91">
        <v>2338347710</v>
      </c>
      <c r="C6" s="91">
        <v>0</v>
      </c>
      <c r="D6" s="91">
        <v>2338347710</v>
      </c>
      <c r="E6" s="91">
        <v>2403227230.1199999</v>
      </c>
      <c r="F6" s="91">
        <v>2391126042.5100002</v>
      </c>
      <c r="G6" s="91">
        <v>12101187.609999999</v>
      </c>
      <c r="K6" s="45" t="s">
        <v>901</v>
      </c>
    </row>
    <row r="7" spans="1:11" ht="18.75" customHeight="1" x14ac:dyDescent="0.25">
      <c r="A7" s="88" t="s">
        <v>900</v>
      </c>
      <c r="B7" s="87">
        <v>3462559070</v>
      </c>
      <c r="C7" s="87">
        <v>0</v>
      </c>
      <c r="D7" s="87">
        <v>3462559070</v>
      </c>
      <c r="E7" s="87">
        <v>3531138340.98</v>
      </c>
      <c r="F7" s="87">
        <v>3496746714.4200001</v>
      </c>
      <c r="G7" s="87">
        <v>34391626.560000002</v>
      </c>
    </row>
    <row r="8" spans="1:11" ht="18.75" customHeight="1" x14ac:dyDescent="0.25">
      <c r="A8" s="88" t="s">
        <v>899</v>
      </c>
      <c r="B8" s="87">
        <v>227575503.47</v>
      </c>
      <c r="C8" s="87">
        <v>10294766.619999999</v>
      </c>
      <c r="D8" s="87">
        <v>237870270.09</v>
      </c>
      <c r="E8" s="87">
        <v>224572630.25</v>
      </c>
      <c r="F8" s="87">
        <v>203368961.75</v>
      </c>
      <c r="G8" s="87">
        <v>21203668.5</v>
      </c>
    </row>
    <row r="9" spans="1:11" ht="18.75" customHeight="1" x14ac:dyDescent="0.25">
      <c r="A9" s="88" t="s">
        <v>638</v>
      </c>
      <c r="B9" s="87">
        <v>3711886466</v>
      </c>
      <c r="C9" s="87">
        <v>167486750.38</v>
      </c>
      <c r="D9" s="87">
        <v>3879373216.3800001</v>
      </c>
      <c r="E9" s="87">
        <v>3856535125.0300002</v>
      </c>
      <c r="F9" s="87">
        <v>3832478524.8200002</v>
      </c>
      <c r="G9" s="87">
        <v>24056600.210000001</v>
      </c>
    </row>
    <row r="10" spans="1:11" ht="18.75" customHeight="1" x14ac:dyDescent="0.25">
      <c r="A10" s="88" t="s">
        <v>898</v>
      </c>
      <c r="B10" s="87">
        <v>27364774.59</v>
      </c>
      <c r="C10" s="87">
        <v>0</v>
      </c>
      <c r="D10" s="87">
        <v>27364774.59</v>
      </c>
      <c r="E10" s="87">
        <v>21596636.309999999</v>
      </c>
      <c r="F10" s="87">
        <v>20747340.829999998</v>
      </c>
      <c r="G10" s="87">
        <v>849295.48</v>
      </c>
    </row>
    <row r="11" spans="1:11" s="106" customFormat="1" ht="18.75" customHeight="1" x14ac:dyDescent="0.25">
      <c r="A11" s="85" t="s">
        <v>631</v>
      </c>
      <c r="B11" s="84">
        <v>9767733524.0600014</v>
      </c>
      <c r="C11" s="84">
        <v>177781517</v>
      </c>
      <c r="D11" s="84">
        <v>9945515041.0600014</v>
      </c>
      <c r="E11" s="84">
        <v>10037069962.690001</v>
      </c>
      <c r="F11" s="84">
        <v>9944467584.3299999</v>
      </c>
      <c r="G11" s="84">
        <v>92602378.359999999</v>
      </c>
    </row>
    <row r="12" spans="1:11" ht="18.75" customHeight="1" x14ac:dyDescent="0.25">
      <c r="A12" s="88" t="s">
        <v>897</v>
      </c>
      <c r="B12" s="87">
        <v>50597581.409999996</v>
      </c>
      <c r="C12" s="87">
        <v>0</v>
      </c>
      <c r="D12" s="87">
        <v>50597581.409999996</v>
      </c>
      <c r="E12" s="87">
        <v>28087985.170000002</v>
      </c>
      <c r="F12" s="87">
        <v>24418880.399999999</v>
      </c>
      <c r="G12" s="87">
        <v>3669104.77</v>
      </c>
    </row>
    <row r="13" spans="1:11" ht="18.75" customHeight="1" x14ac:dyDescent="0.25">
      <c r="A13" s="88" t="s">
        <v>896</v>
      </c>
      <c r="B13" s="87">
        <v>512196439</v>
      </c>
      <c r="C13" s="87">
        <v>231441108.77000001</v>
      </c>
      <c r="D13" s="87">
        <v>743637547.76999998</v>
      </c>
      <c r="E13" s="87">
        <v>649942479.84000003</v>
      </c>
      <c r="F13" s="87">
        <v>516637071.70999998</v>
      </c>
      <c r="G13" s="87">
        <v>133305408.13</v>
      </c>
    </row>
    <row r="14" spans="1:11" s="106" customFormat="1" ht="18.75" customHeight="1" x14ac:dyDescent="0.25">
      <c r="A14" s="85" t="s">
        <v>610</v>
      </c>
      <c r="B14" s="84">
        <v>562794020.40999997</v>
      </c>
      <c r="C14" s="84">
        <v>231441108.77000001</v>
      </c>
      <c r="D14" s="84">
        <v>794235129.17999995</v>
      </c>
      <c r="E14" s="84">
        <v>678030465.00999999</v>
      </c>
      <c r="F14" s="84">
        <v>541055952.11000001</v>
      </c>
      <c r="G14" s="84">
        <v>136974512.90000001</v>
      </c>
    </row>
    <row r="15" spans="1:11" s="106" customFormat="1" ht="18.75" customHeight="1" x14ac:dyDescent="0.25">
      <c r="A15" s="85" t="s">
        <v>603</v>
      </c>
      <c r="B15" s="84">
        <v>10330527544.470001</v>
      </c>
      <c r="C15" s="84">
        <v>409222625.76999998</v>
      </c>
      <c r="D15" s="84">
        <v>10739750170.240002</v>
      </c>
      <c r="E15" s="84">
        <v>10715100427.700001</v>
      </c>
      <c r="F15" s="84">
        <v>10485523536.440001</v>
      </c>
      <c r="G15" s="84">
        <v>229576891.25999999</v>
      </c>
    </row>
    <row r="16" spans="1:11" ht="18.75" customHeight="1" x14ac:dyDescent="0.25">
      <c r="A16" s="88" t="s">
        <v>596</v>
      </c>
      <c r="B16" s="87">
        <v>39552628</v>
      </c>
      <c r="C16" s="87">
        <v>221887051.62</v>
      </c>
      <c r="D16" s="87">
        <v>261439679.62</v>
      </c>
      <c r="E16" s="87">
        <v>33886331.149999999</v>
      </c>
      <c r="F16" s="87">
        <v>32733803.699999999</v>
      </c>
      <c r="G16" s="87">
        <v>1152527.45</v>
      </c>
    </row>
    <row r="17" spans="1:7" ht="18.75" customHeight="1" x14ac:dyDescent="0.25">
      <c r="A17" s="88" t="s">
        <v>590</v>
      </c>
      <c r="B17" s="87">
        <v>1916635108</v>
      </c>
      <c r="C17" s="87">
        <v>0</v>
      </c>
      <c r="D17" s="87">
        <v>1916635108</v>
      </c>
      <c r="E17" s="87">
        <v>1539100000</v>
      </c>
      <c r="F17" s="87">
        <v>1539100000</v>
      </c>
      <c r="G17" s="87">
        <v>0</v>
      </c>
    </row>
    <row r="18" spans="1:7" s="106" customFormat="1" ht="18.75" customHeight="1" x14ac:dyDescent="0.25">
      <c r="A18" s="85" t="s">
        <v>584</v>
      </c>
      <c r="B18" s="84">
        <v>1956187736</v>
      </c>
      <c r="C18" s="84">
        <v>221887051.62</v>
      </c>
      <c r="D18" s="84">
        <v>2178074787.6199999</v>
      </c>
      <c r="E18" s="84">
        <v>1572986331.1500001</v>
      </c>
      <c r="F18" s="84">
        <v>1571833803.7</v>
      </c>
      <c r="G18" s="84">
        <v>1152527.45</v>
      </c>
    </row>
    <row r="19" spans="1:7" ht="18.75" customHeight="1" x14ac:dyDescent="0.25">
      <c r="A19" s="82" t="s">
        <v>577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</row>
    <row r="20" spans="1:7" s="106" customFormat="1" ht="18.75" customHeight="1" x14ac:dyDescent="0.25">
      <c r="A20" s="80" t="s">
        <v>341</v>
      </c>
      <c r="B20" s="102">
        <v>12286715280.470001</v>
      </c>
      <c r="C20" s="102">
        <v>631109677.38999999</v>
      </c>
      <c r="D20" s="102">
        <v>12917824957.860001</v>
      </c>
      <c r="E20" s="102">
        <v>12288086758.85</v>
      </c>
      <c r="F20" s="102">
        <v>12057357340.140001</v>
      </c>
      <c r="G20" s="102">
        <v>230729418.70999998</v>
      </c>
    </row>
    <row r="21" spans="1:7" ht="4.5" customHeight="1" x14ac:dyDescent="0.25"/>
  </sheetData>
  <mergeCells count="4">
    <mergeCell ref="A4:G4"/>
    <mergeCell ref="A1:G1"/>
    <mergeCell ref="A2:G2"/>
    <mergeCell ref="A3:G3"/>
  </mergeCells>
  <hyperlinks>
    <hyperlink ref="A1:F1" location="Índice!A1" display="Volver al índice" xr:uid="{A671CBD6-67AA-4549-9A60-6EEFD6268250}"/>
  </hyperlink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5CCD9-E9E0-4717-9B27-B44E768EBD80}">
  <sheetPr codeName="Hoja11"/>
  <dimension ref="A1:K21"/>
  <sheetViews>
    <sheetView workbookViewId="0">
      <selection sqref="A1:G1"/>
    </sheetView>
  </sheetViews>
  <sheetFormatPr baseColWidth="10" defaultColWidth="0" defaultRowHeight="12.75" zeroHeight="1" x14ac:dyDescent="0.25"/>
  <cols>
    <col min="1" max="1" width="39.85546875" style="45" customWidth="1"/>
    <col min="2" max="2" width="15.7109375" style="45" customWidth="1"/>
    <col min="3" max="3" width="17.28515625" style="45" customWidth="1"/>
    <col min="4" max="7" width="15.7109375" style="45" customWidth="1"/>
    <col min="8" max="8" width="1.85546875" style="45" customWidth="1"/>
    <col min="9" max="9" width="15.5703125" style="45" hidden="1" customWidth="1"/>
    <col min="10" max="10" width="16.140625" style="45" hidden="1" customWidth="1"/>
    <col min="11" max="11" width="0" style="45" hidden="1" customWidth="1"/>
    <col min="12" max="16384" width="11.42578125" style="45" hidden="1"/>
  </cols>
  <sheetData>
    <row r="1" spans="1:11" ht="21.75" customHeight="1" x14ac:dyDescent="0.25">
      <c r="A1" s="268" t="s">
        <v>533</v>
      </c>
      <c r="B1" s="268"/>
      <c r="C1" s="268"/>
      <c r="D1" s="268"/>
      <c r="E1" s="268"/>
      <c r="F1" s="268"/>
      <c r="G1" s="268"/>
      <c r="I1" s="45">
        <v>3</v>
      </c>
    </row>
    <row r="2" spans="1:11" x14ac:dyDescent="0.2">
      <c r="A2" s="270" t="s">
        <v>819</v>
      </c>
      <c r="B2" s="271"/>
      <c r="C2" s="271"/>
      <c r="D2" s="271"/>
      <c r="E2" s="271"/>
      <c r="F2" s="271"/>
      <c r="G2" s="271"/>
    </row>
    <row r="3" spans="1:11" ht="21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11" ht="15.75" x14ac:dyDescent="0.25">
      <c r="A4" s="269" t="s">
        <v>907</v>
      </c>
      <c r="B4" s="269"/>
      <c r="C4" s="269"/>
      <c r="D4" s="269"/>
      <c r="E4" s="269"/>
      <c r="F4" s="269"/>
      <c r="G4" s="269"/>
    </row>
    <row r="5" spans="1:11" ht="37.5" customHeight="1" x14ac:dyDescent="0.25">
      <c r="A5" s="105" t="s">
        <v>664</v>
      </c>
      <c r="B5" s="104" t="s">
        <v>363</v>
      </c>
      <c r="C5" s="104" t="s">
        <v>663</v>
      </c>
      <c r="D5" s="104" t="s">
        <v>906</v>
      </c>
      <c r="E5" s="104" t="s">
        <v>905</v>
      </c>
      <c r="F5" s="104" t="s">
        <v>904</v>
      </c>
      <c r="G5" s="104" t="s">
        <v>903</v>
      </c>
    </row>
    <row r="6" spans="1:11" ht="18.75" customHeight="1" x14ac:dyDescent="0.25">
      <c r="A6" s="92" t="s">
        <v>902</v>
      </c>
      <c r="B6" s="91">
        <v>2338347710</v>
      </c>
      <c r="C6" s="91">
        <v>103486820</v>
      </c>
      <c r="D6" s="91">
        <v>2441834530</v>
      </c>
      <c r="E6" s="91">
        <v>2515363830.54</v>
      </c>
      <c r="F6" s="91">
        <v>2497842617.1799998</v>
      </c>
      <c r="G6" s="91">
        <v>17521213.359999999</v>
      </c>
      <c r="K6" s="45" t="s">
        <v>901</v>
      </c>
    </row>
    <row r="7" spans="1:11" ht="18.75" customHeight="1" x14ac:dyDescent="0.25">
      <c r="A7" s="88" t="s">
        <v>900</v>
      </c>
      <c r="B7" s="87">
        <v>3462559070</v>
      </c>
      <c r="C7" s="87">
        <v>0</v>
      </c>
      <c r="D7" s="87">
        <v>3462559070</v>
      </c>
      <c r="E7" s="87">
        <v>3613944437.5500002</v>
      </c>
      <c r="F7" s="87">
        <v>3603711998.5</v>
      </c>
      <c r="G7" s="87">
        <v>10232439.050000001</v>
      </c>
    </row>
    <row r="8" spans="1:11" ht="18.75" customHeight="1" x14ac:dyDescent="0.25">
      <c r="A8" s="88" t="s">
        <v>899</v>
      </c>
      <c r="B8" s="87">
        <v>227129616.88</v>
      </c>
      <c r="C8" s="87">
        <v>12523273.15</v>
      </c>
      <c r="D8" s="87">
        <v>239652890.03</v>
      </c>
      <c r="E8" s="87">
        <v>233582808.68000001</v>
      </c>
      <c r="F8" s="87">
        <v>215642617.02000001</v>
      </c>
      <c r="G8" s="87">
        <v>17940191.66</v>
      </c>
    </row>
    <row r="9" spans="1:11" ht="18.75" customHeight="1" x14ac:dyDescent="0.25">
      <c r="A9" s="88" t="s">
        <v>638</v>
      </c>
      <c r="B9" s="87">
        <v>3711886466</v>
      </c>
      <c r="C9" s="87">
        <v>328683359.91000003</v>
      </c>
      <c r="D9" s="87">
        <v>4040569825.9099998</v>
      </c>
      <c r="E9" s="87">
        <v>3320447086.2600002</v>
      </c>
      <c r="F9" s="87">
        <v>3271330230.8600001</v>
      </c>
      <c r="G9" s="87">
        <v>49116855.399999999</v>
      </c>
    </row>
    <row r="10" spans="1:11" ht="18.75" customHeight="1" x14ac:dyDescent="0.25">
      <c r="A10" s="88" t="s">
        <v>898</v>
      </c>
      <c r="B10" s="87">
        <v>27261966.41</v>
      </c>
      <c r="C10" s="87">
        <v>243348.32</v>
      </c>
      <c r="D10" s="87">
        <v>27505314.73</v>
      </c>
      <c r="E10" s="87">
        <v>23449559.850000001</v>
      </c>
      <c r="F10" s="87">
        <v>22449293.309999999</v>
      </c>
      <c r="G10" s="87">
        <v>1000266.54</v>
      </c>
    </row>
    <row r="11" spans="1:11" s="106" customFormat="1" ht="18.75" customHeight="1" x14ac:dyDescent="0.25">
      <c r="A11" s="85" t="s">
        <v>631</v>
      </c>
      <c r="B11" s="84">
        <v>9767184829.2900009</v>
      </c>
      <c r="C11" s="84">
        <v>444936801.38000005</v>
      </c>
      <c r="D11" s="84">
        <v>10212121630.669998</v>
      </c>
      <c r="E11" s="84">
        <v>9706787722.8800011</v>
      </c>
      <c r="F11" s="84">
        <v>9610976756.8700008</v>
      </c>
      <c r="G11" s="84">
        <v>95810966.010000005</v>
      </c>
    </row>
    <row r="12" spans="1:11" ht="18.75" customHeight="1" x14ac:dyDescent="0.25">
      <c r="A12" s="88" t="s">
        <v>897</v>
      </c>
      <c r="B12" s="87">
        <v>50597632</v>
      </c>
      <c r="C12" s="87">
        <v>0</v>
      </c>
      <c r="D12" s="87">
        <v>50597632</v>
      </c>
      <c r="E12" s="87">
        <v>31650927.25</v>
      </c>
      <c r="F12" s="87">
        <v>27152112.940000001</v>
      </c>
      <c r="G12" s="87">
        <v>4498814.3099999996</v>
      </c>
    </row>
    <row r="13" spans="1:11" ht="18.75" customHeight="1" x14ac:dyDescent="0.25">
      <c r="A13" s="88" t="s">
        <v>896</v>
      </c>
      <c r="B13" s="87">
        <v>512196439</v>
      </c>
      <c r="C13" s="87">
        <v>448192257.41000003</v>
      </c>
      <c r="D13" s="87">
        <v>960388696.40999997</v>
      </c>
      <c r="E13" s="87">
        <v>876319802.85000002</v>
      </c>
      <c r="F13" s="87">
        <v>691915876.65999997</v>
      </c>
      <c r="G13" s="87">
        <v>184403926.19</v>
      </c>
    </row>
    <row r="14" spans="1:11" s="106" customFormat="1" ht="18.75" customHeight="1" x14ac:dyDescent="0.25">
      <c r="A14" s="85" t="s">
        <v>610</v>
      </c>
      <c r="B14" s="84">
        <v>562794071</v>
      </c>
      <c r="C14" s="84">
        <v>448192257.41000003</v>
      </c>
      <c r="D14" s="84">
        <v>1010986328.41</v>
      </c>
      <c r="E14" s="84">
        <v>907970730.10000002</v>
      </c>
      <c r="F14" s="84">
        <v>719067989.60000002</v>
      </c>
      <c r="G14" s="84">
        <v>188902740.5</v>
      </c>
    </row>
    <row r="15" spans="1:11" s="106" customFormat="1" ht="18.75" customHeight="1" x14ac:dyDescent="0.25">
      <c r="A15" s="85" t="s">
        <v>603</v>
      </c>
      <c r="B15" s="84">
        <v>10329978900.290001</v>
      </c>
      <c r="C15" s="84">
        <v>893129058.79000008</v>
      </c>
      <c r="D15" s="84">
        <v>11223107959.079998</v>
      </c>
      <c r="E15" s="84">
        <v>10614758452.980001</v>
      </c>
      <c r="F15" s="84">
        <v>10330044746.470001</v>
      </c>
      <c r="G15" s="84">
        <v>284713706.50999999</v>
      </c>
    </row>
    <row r="16" spans="1:11" ht="18.75" customHeight="1" x14ac:dyDescent="0.25">
      <c r="A16" s="88" t="s">
        <v>596</v>
      </c>
      <c r="B16" s="87">
        <v>39552628</v>
      </c>
      <c r="C16" s="87">
        <v>111591434.81999999</v>
      </c>
      <c r="D16" s="87">
        <v>151144062.81999999</v>
      </c>
      <c r="E16" s="87">
        <v>63261058</v>
      </c>
      <c r="F16" s="87">
        <v>62125040.659999996</v>
      </c>
      <c r="G16" s="87">
        <v>1136017.3400000001</v>
      </c>
    </row>
    <row r="17" spans="1:7" ht="18.75" customHeight="1" x14ac:dyDescent="0.25">
      <c r="A17" s="88" t="s">
        <v>590</v>
      </c>
      <c r="B17" s="87">
        <v>1916635108</v>
      </c>
      <c r="C17" s="87">
        <v>0</v>
      </c>
      <c r="D17" s="87">
        <v>1916635108</v>
      </c>
      <c r="E17" s="87">
        <v>1227100000</v>
      </c>
      <c r="F17" s="87">
        <v>1227100000</v>
      </c>
      <c r="G17" s="87">
        <v>0</v>
      </c>
    </row>
    <row r="18" spans="1:7" s="106" customFormat="1" ht="18.75" customHeight="1" x14ac:dyDescent="0.25">
      <c r="A18" s="85" t="s">
        <v>584</v>
      </c>
      <c r="B18" s="84">
        <v>1956187736</v>
      </c>
      <c r="C18" s="84">
        <v>111591434.81999999</v>
      </c>
      <c r="D18" s="84">
        <v>2067779170.8199999</v>
      </c>
      <c r="E18" s="84">
        <v>1290361058</v>
      </c>
      <c r="F18" s="84">
        <v>1289225040.6600001</v>
      </c>
      <c r="G18" s="84">
        <v>1136017.3400000001</v>
      </c>
    </row>
    <row r="19" spans="1:7" ht="18.75" customHeight="1" x14ac:dyDescent="0.25">
      <c r="A19" s="82" t="s">
        <v>577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</row>
    <row r="20" spans="1:7" s="106" customFormat="1" ht="18.75" customHeight="1" x14ac:dyDescent="0.25">
      <c r="A20" s="80" t="s">
        <v>341</v>
      </c>
      <c r="B20" s="102">
        <v>12286166636.290001</v>
      </c>
      <c r="C20" s="102">
        <v>1004720493.6100001</v>
      </c>
      <c r="D20" s="102">
        <v>13290887129.899998</v>
      </c>
      <c r="E20" s="102">
        <v>11905119510.980001</v>
      </c>
      <c r="F20" s="102">
        <v>11619269787.130001</v>
      </c>
      <c r="G20" s="102">
        <v>285849723.84999996</v>
      </c>
    </row>
    <row r="21" spans="1:7" ht="4.5" customHeight="1" x14ac:dyDescent="0.25"/>
  </sheetData>
  <mergeCells count="4">
    <mergeCell ref="A4:G4"/>
    <mergeCell ref="A1:G1"/>
    <mergeCell ref="A2:G2"/>
    <mergeCell ref="A3:G3"/>
  </mergeCells>
  <hyperlinks>
    <hyperlink ref="A1:F1" location="Índice!A1" display="Volver al índice" xr:uid="{F1AD15AE-9E58-48E4-974C-402CF2BDBF18}"/>
  </hyperlinks>
  <pageMargins left="0.75" right="0.75" top="1" bottom="1" header="0" footer="0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18407-BD20-40E0-ABB5-32822D2A2029}">
  <sheetPr codeName="Hoja12"/>
  <dimension ref="A1:K21"/>
  <sheetViews>
    <sheetView workbookViewId="0">
      <selection sqref="A1:G1"/>
    </sheetView>
  </sheetViews>
  <sheetFormatPr baseColWidth="10" defaultColWidth="0" defaultRowHeight="12.75" zeroHeight="1" x14ac:dyDescent="0.25"/>
  <cols>
    <col min="1" max="1" width="39.85546875" style="45" customWidth="1"/>
    <col min="2" max="2" width="15.7109375" style="45" customWidth="1"/>
    <col min="3" max="3" width="17.28515625" style="45" customWidth="1"/>
    <col min="4" max="7" width="15.7109375" style="45" customWidth="1"/>
    <col min="8" max="8" width="1.85546875" style="45" customWidth="1"/>
    <col min="9" max="9" width="15.5703125" style="45" hidden="1" customWidth="1"/>
    <col min="10" max="10" width="16.140625" style="45" hidden="1" customWidth="1"/>
    <col min="11" max="11" width="0" style="45" hidden="1" customWidth="1"/>
    <col min="12" max="16384" width="11.42578125" style="45" hidden="1"/>
  </cols>
  <sheetData>
    <row r="1" spans="1:11" ht="21.75" customHeight="1" x14ac:dyDescent="0.25">
      <c r="A1" s="268" t="s">
        <v>533</v>
      </c>
      <c r="B1" s="268"/>
      <c r="C1" s="268"/>
      <c r="D1" s="268"/>
      <c r="E1" s="268"/>
      <c r="F1" s="268"/>
      <c r="G1" s="268"/>
      <c r="I1" s="45">
        <v>4</v>
      </c>
    </row>
    <row r="2" spans="1:11" x14ac:dyDescent="0.2">
      <c r="A2" s="270" t="s">
        <v>895</v>
      </c>
      <c r="B2" s="271"/>
      <c r="C2" s="271"/>
      <c r="D2" s="271"/>
      <c r="E2" s="271"/>
      <c r="F2" s="271"/>
      <c r="G2" s="271"/>
    </row>
    <row r="3" spans="1:11" ht="21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11" ht="15.75" x14ac:dyDescent="0.25">
      <c r="A4" s="269" t="s">
        <v>907</v>
      </c>
      <c r="B4" s="269"/>
      <c r="C4" s="269"/>
      <c r="D4" s="269"/>
      <c r="E4" s="269"/>
      <c r="F4" s="269"/>
      <c r="G4" s="269"/>
    </row>
    <row r="5" spans="1:11" ht="37.5" customHeight="1" x14ac:dyDescent="0.25">
      <c r="A5" s="105" t="s">
        <v>664</v>
      </c>
      <c r="B5" s="104" t="s">
        <v>363</v>
      </c>
      <c r="C5" s="104" t="s">
        <v>663</v>
      </c>
      <c r="D5" s="104" t="s">
        <v>906</v>
      </c>
      <c r="E5" s="104" t="s">
        <v>905</v>
      </c>
      <c r="F5" s="104" t="s">
        <v>904</v>
      </c>
      <c r="G5" s="104" t="s">
        <v>903</v>
      </c>
    </row>
    <row r="6" spans="1:11" ht="18.75" customHeight="1" x14ac:dyDescent="0.25">
      <c r="A6" s="92" t="s">
        <v>902</v>
      </c>
      <c r="B6" s="91">
        <v>2868689640</v>
      </c>
      <c r="C6" s="91">
        <v>0</v>
      </c>
      <c r="D6" s="91">
        <v>2868689640</v>
      </c>
      <c r="E6" s="91">
        <v>3125609848.1900001</v>
      </c>
      <c r="F6" s="91">
        <v>3115323991.5</v>
      </c>
      <c r="G6" s="91">
        <v>10285856.689999999</v>
      </c>
      <c r="K6" s="45" t="s">
        <v>901</v>
      </c>
    </row>
    <row r="7" spans="1:11" ht="18.75" customHeight="1" x14ac:dyDescent="0.25">
      <c r="A7" s="88" t="s">
        <v>900</v>
      </c>
      <c r="B7" s="87">
        <v>3912174220</v>
      </c>
      <c r="C7" s="87">
        <v>0</v>
      </c>
      <c r="D7" s="87">
        <v>3912174220</v>
      </c>
      <c r="E7" s="87">
        <v>3710461296.4499998</v>
      </c>
      <c r="F7" s="87">
        <v>3699805090.8400002</v>
      </c>
      <c r="G7" s="87">
        <v>10656205.609999999</v>
      </c>
    </row>
    <row r="8" spans="1:11" ht="18.75" customHeight="1" x14ac:dyDescent="0.25">
      <c r="A8" s="88" t="s">
        <v>899</v>
      </c>
      <c r="B8" s="87">
        <v>222806134.47</v>
      </c>
      <c r="C8" s="87">
        <v>14915172.439999999</v>
      </c>
      <c r="D8" s="87">
        <v>237721306.91</v>
      </c>
      <c r="E8" s="87">
        <v>297784541.54000002</v>
      </c>
      <c r="F8" s="87">
        <v>250884776.31999999</v>
      </c>
      <c r="G8" s="87">
        <v>46899765.219999999</v>
      </c>
    </row>
    <row r="9" spans="1:11" ht="18.75" customHeight="1" x14ac:dyDescent="0.25">
      <c r="A9" s="88" t="s">
        <v>638</v>
      </c>
      <c r="B9" s="87">
        <v>3746872965</v>
      </c>
      <c r="C9" s="87">
        <v>132604232.84</v>
      </c>
      <c r="D9" s="87">
        <v>3879477197.8400002</v>
      </c>
      <c r="E9" s="87">
        <v>3778003957.1999998</v>
      </c>
      <c r="F9" s="87">
        <v>3752762335.54</v>
      </c>
      <c r="G9" s="87">
        <v>25241621.66</v>
      </c>
    </row>
    <row r="10" spans="1:11" ht="18.75" customHeight="1" x14ac:dyDescent="0.25">
      <c r="A10" s="88" t="s">
        <v>898</v>
      </c>
      <c r="B10" s="87">
        <v>24962788.260000002</v>
      </c>
      <c r="C10" s="87">
        <v>1500</v>
      </c>
      <c r="D10" s="87">
        <v>24964288.260000002</v>
      </c>
      <c r="E10" s="87">
        <v>63736437.619999997</v>
      </c>
      <c r="F10" s="87">
        <v>62659734.780000001</v>
      </c>
      <c r="G10" s="87">
        <v>1076702.8400000001</v>
      </c>
    </row>
    <row r="11" spans="1:11" s="106" customFormat="1" ht="18.75" customHeight="1" x14ac:dyDescent="0.25">
      <c r="A11" s="85" t="s">
        <v>631</v>
      </c>
      <c r="B11" s="84">
        <v>10775505747.730001</v>
      </c>
      <c r="C11" s="84">
        <v>147520905.28</v>
      </c>
      <c r="D11" s="84">
        <v>10923026653.01</v>
      </c>
      <c r="E11" s="84">
        <v>10975596081</v>
      </c>
      <c r="F11" s="84">
        <v>10881435928.980001</v>
      </c>
      <c r="G11" s="84">
        <v>94160152.019999996</v>
      </c>
    </row>
    <row r="12" spans="1:11" ht="18.75" customHeight="1" x14ac:dyDescent="0.25">
      <c r="A12" s="88" t="s">
        <v>897</v>
      </c>
      <c r="B12" s="87">
        <v>137234856.03999999</v>
      </c>
      <c r="C12" s="87">
        <v>0</v>
      </c>
      <c r="D12" s="87">
        <v>137234856.03999999</v>
      </c>
      <c r="E12" s="87">
        <v>37338090.960000001</v>
      </c>
      <c r="F12" s="87">
        <v>33866804.909999996</v>
      </c>
      <c r="G12" s="87">
        <v>3471286.05</v>
      </c>
    </row>
    <row r="13" spans="1:11" ht="18.75" customHeight="1" x14ac:dyDescent="0.25">
      <c r="A13" s="88" t="s">
        <v>896</v>
      </c>
      <c r="B13" s="87">
        <v>1349053873</v>
      </c>
      <c r="C13" s="87">
        <v>224755016.27000001</v>
      </c>
      <c r="D13" s="87">
        <v>1573808889.27</v>
      </c>
      <c r="E13" s="87">
        <v>938770407.74000001</v>
      </c>
      <c r="F13" s="87">
        <v>771923898.10000002</v>
      </c>
      <c r="G13" s="87">
        <v>166846509.63999999</v>
      </c>
    </row>
    <row r="14" spans="1:11" s="106" customFormat="1" ht="18.75" customHeight="1" x14ac:dyDescent="0.25">
      <c r="A14" s="85" t="s">
        <v>610</v>
      </c>
      <c r="B14" s="84">
        <v>1486288729.04</v>
      </c>
      <c r="C14" s="84">
        <v>224755016.27000001</v>
      </c>
      <c r="D14" s="84">
        <v>1711043745.3099999</v>
      </c>
      <c r="E14" s="84">
        <v>976108498.70000005</v>
      </c>
      <c r="F14" s="84">
        <v>805790703.00999999</v>
      </c>
      <c r="G14" s="84">
        <v>170317795.69</v>
      </c>
    </row>
    <row r="15" spans="1:11" s="106" customFormat="1" ht="18.75" customHeight="1" x14ac:dyDescent="0.25">
      <c r="A15" s="85" t="s">
        <v>603</v>
      </c>
      <c r="B15" s="84">
        <v>12261794476.77</v>
      </c>
      <c r="C15" s="84">
        <v>372275921.55000001</v>
      </c>
      <c r="D15" s="84">
        <v>12634070398.32</v>
      </c>
      <c r="E15" s="84">
        <v>11951704579.700001</v>
      </c>
      <c r="F15" s="84">
        <v>11687226631.990002</v>
      </c>
      <c r="G15" s="84">
        <v>264477947.70999998</v>
      </c>
    </row>
    <row r="16" spans="1:11" ht="18.75" customHeight="1" x14ac:dyDescent="0.25">
      <c r="A16" s="88" t="s">
        <v>596</v>
      </c>
      <c r="B16" s="87">
        <v>52364522</v>
      </c>
      <c r="C16" s="87">
        <v>287243255.29000002</v>
      </c>
      <c r="D16" s="87">
        <v>339607777.29000002</v>
      </c>
      <c r="E16" s="87">
        <v>78571579.719999999</v>
      </c>
      <c r="F16" s="87">
        <v>77020128.659999996</v>
      </c>
      <c r="G16" s="87">
        <v>1551451.06</v>
      </c>
    </row>
    <row r="17" spans="1:7" ht="18.75" customHeight="1" x14ac:dyDescent="0.25">
      <c r="A17" s="88" t="s">
        <v>590</v>
      </c>
      <c r="B17" s="87">
        <v>1490462452</v>
      </c>
      <c r="C17" s="87">
        <v>213030443.22999999</v>
      </c>
      <c r="D17" s="87">
        <v>1703492895.23</v>
      </c>
      <c r="E17" s="87">
        <v>1812875000</v>
      </c>
      <c r="F17" s="87">
        <v>1808735000</v>
      </c>
      <c r="G17" s="87">
        <v>4140000</v>
      </c>
    </row>
    <row r="18" spans="1:7" s="106" customFormat="1" ht="18.75" customHeight="1" x14ac:dyDescent="0.25">
      <c r="A18" s="85" t="s">
        <v>584</v>
      </c>
      <c r="B18" s="84">
        <v>1542826974</v>
      </c>
      <c r="C18" s="84">
        <v>500273698.51999998</v>
      </c>
      <c r="D18" s="84">
        <v>2043100672.52</v>
      </c>
      <c r="E18" s="84">
        <v>1891446579.72</v>
      </c>
      <c r="F18" s="84">
        <v>1885755128.6600001</v>
      </c>
      <c r="G18" s="84">
        <v>5691451.0600000005</v>
      </c>
    </row>
    <row r="19" spans="1:7" ht="18.75" customHeight="1" x14ac:dyDescent="0.25">
      <c r="A19" s="82" t="s">
        <v>577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</row>
    <row r="20" spans="1:7" s="106" customFormat="1" ht="18.75" customHeight="1" x14ac:dyDescent="0.25">
      <c r="A20" s="80" t="s">
        <v>341</v>
      </c>
      <c r="B20" s="102">
        <v>13804621450.77</v>
      </c>
      <c r="C20" s="102">
        <v>872549620.06999993</v>
      </c>
      <c r="D20" s="102">
        <v>14677171070.84</v>
      </c>
      <c r="E20" s="102">
        <v>13843151159.42</v>
      </c>
      <c r="F20" s="102">
        <v>13572981760.650002</v>
      </c>
      <c r="G20" s="102">
        <v>270169398.76999998</v>
      </c>
    </row>
    <row r="21" spans="1:7" ht="4.5" customHeight="1" x14ac:dyDescent="0.25"/>
  </sheetData>
  <mergeCells count="4">
    <mergeCell ref="A4:G4"/>
    <mergeCell ref="A1:G1"/>
    <mergeCell ref="A2:G2"/>
    <mergeCell ref="A3:G3"/>
  </mergeCells>
  <hyperlinks>
    <hyperlink ref="A1:F1" location="Índice!A1" display="Volver al índice" xr:uid="{003B277B-B43D-4371-944B-76BE2E0D3597}"/>
  </hyperlinks>
  <pageMargins left="0.75" right="0.75" top="1" bottom="1" header="0" footer="0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5D9B-6FA6-4FA0-8A6C-9124DF5A0C2B}">
  <sheetPr codeName="Hoja13">
    <pageSetUpPr fitToPage="1"/>
  </sheetPr>
  <dimension ref="A1:G36"/>
  <sheetViews>
    <sheetView showRowColHeaders="0" workbookViewId="0">
      <pane ySplit="1" topLeftCell="A2" activePane="bottomLeft" state="frozen"/>
      <selection pane="bottomLeft" activeCell="A2" sqref="A2:F2"/>
    </sheetView>
  </sheetViews>
  <sheetFormatPr baseColWidth="10" defaultColWidth="0" defaultRowHeight="12" zeroHeight="1" x14ac:dyDescent="0.2"/>
  <cols>
    <col min="1" max="1" width="3" style="129" bestFit="1" customWidth="1"/>
    <col min="2" max="2" width="56" style="130" customWidth="1"/>
    <col min="3" max="6" width="16.7109375" style="110" customWidth="1"/>
    <col min="7" max="7" width="1.42578125" style="110" customWidth="1"/>
    <col min="8" max="16384" width="11.42578125" style="110" hidden="1"/>
  </cols>
  <sheetData>
    <row r="1" spans="1:6" x14ac:dyDescent="0.2">
      <c r="A1" s="274" t="s">
        <v>533</v>
      </c>
      <c r="B1" s="274"/>
      <c r="C1" s="274"/>
      <c r="D1" s="274"/>
      <c r="E1" s="274"/>
      <c r="F1" s="274"/>
    </row>
    <row r="2" spans="1:6" x14ac:dyDescent="0.2">
      <c r="A2" s="275" t="s">
        <v>1521</v>
      </c>
      <c r="B2" s="275"/>
      <c r="C2" s="275"/>
      <c r="D2" s="275"/>
      <c r="E2" s="275"/>
      <c r="F2" s="275"/>
    </row>
    <row r="3" spans="1:6" ht="12.75" customHeight="1" x14ac:dyDescent="0.2">
      <c r="A3" s="111" t="s">
        <v>543</v>
      </c>
      <c r="B3" s="112" t="s">
        <v>922</v>
      </c>
      <c r="C3" s="105" t="s">
        <v>937</v>
      </c>
      <c r="D3" s="105" t="s">
        <v>938</v>
      </c>
      <c r="E3" s="105" t="s">
        <v>939</v>
      </c>
      <c r="F3" s="105" t="s">
        <v>940</v>
      </c>
    </row>
    <row r="4" spans="1:6" ht="12.75" customHeight="1" x14ac:dyDescent="0.2">
      <c r="A4" s="113">
        <v>1</v>
      </c>
      <c r="B4" s="114" t="s">
        <v>941</v>
      </c>
      <c r="C4" s="114">
        <v>-358886778.05000019</v>
      </c>
      <c r="D4" s="114">
        <v>-260451436.37999964</v>
      </c>
      <c r="E4" s="114">
        <v>-1082153110.7600002</v>
      </c>
      <c r="F4" s="114">
        <v>-1207543833.8899999</v>
      </c>
    </row>
    <row r="5" spans="1:6" ht="12.75" customHeight="1" x14ac:dyDescent="0.2">
      <c r="A5" s="115">
        <v>2</v>
      </c>
      <c r="B5" s="114" t="s">
        <v>942</v>
      </c>
      <c r="C5" s="116">
        <v>0.24107456639089053</v>
      </c>
      <c r="D5" s="116">
        <v>0.42139821942762834</v>
      </c>
      <c r="E5" s="116">
        <v>0.32238114040365035</v>
      </c>
      <c r="F5" s="116">
        <v>0.29785064024408758</v>
      </c>
    </row>
    <row r="6" spans="1:6" ht="12.75" customHeight="1" x14ac:dyDescent="0.2">
      <c r="A6" s="115">
        <v>3</v>
      </c>
      <c r="B6" s="114" t="s">
        <v>943</v>
      </c>
      <c r="C6" s="116">
        <v>0.60169607454425789</v>
      </c>
      <c r="D6" s="116">
        <v>0.72793018397363485</v>
      </c>
      <c r="E6" s="116">
        <v>0.53396940897052625</v>
      </c>
      <c r="F6" s="116">
        <v>0.51488632106412957</v>
      </c>
    </row>
    <row r="7" spans="1:6" ht="12.75" customHeight="1" x14ac:dyDescent="0.2">
      <c r="A7" s="115">
        <v>4</v>
      </c>
      <c r="B7" s="114" t="s">
        <v>944</v>
      </c>
      <c r="C7" s="116">
        <v>0.86802264078097058</v>
      </c>
      <c r="D7" s="116">
        <v>0.92924970949584929</v>
      </c>
      <c r="E7" s="116">
        <v>0.72568063757665724</v>
      </c>
      <c r="F7" s="116">
        <v>0.71312507528810021</v>
      </c>
    </row>
    <row r="8" spans="1:6" ht="12.75" customHeight="1" x14ac:dyDescent="0.2">
      <c r="A8" s="115">
        <v>5</v>
      </c>
      <c r="B8" s="114" t="s">
        <v>945</v>
      </c>
      <c r="C8" s="117">
        <v>32.646925636836833</v>
      </c>
      <c r="D8" s="117">
        <v>36.86586905590454</v>
      </c>
      <c r="E8" s="117">
        <v>27.116410453400643</v>
      </c>
      <c r="F8" s="117">
        <v>26.401569873644107</v>
      </c>
    </row>
    <row r="9" spans="1:6" ht="12.75" customHeight="1" x14ac:dyDescent="0.2">
      <c r="A9" s="118">
        <v>6</v>
      </c>
      <c r="B9" s="119" t="s">
        <v>946</v>
      </c>
      <c r="C9" s="120">
        <v>43.467539121530642</v>
      </c>
      <c r="D9" s="120">
        <v>80.269988172854994</v>
      </c>
      <c r="E9" s="120">
        <v>81.256989112685034</v>
      </c>
      <c r="F9" s="120">
        <v>76.813238147665587</v>
      </c>
    </row>
    <row r="10" spans="1:6" ht="12.75" customHeight="1" x14ac:dyDescent="0.2">
      <c r="A10" s="105" t="s">
        <v>543</v>
      </c>
      <c r="B10" s="112" t="s">
        <v>923</v>
      </c>
      <c r="C10" s="111" t="s">
        <v>937</v>
      </c>
      <c r="D10" s="111" t="s">
        <v>938</v>
      </c>
      <c r="E10" s="111" t="s">
        <v>939</v>
      </c>
      <c r="F10" s="111" t="s">
        <v>940</v>
      </c>
    </row>
    <row r="11" spans="1:6" ht="12.75" customHeight="1" x14ac:dyDescent="0.2">
      <c r="A11" s="113">
        <v>1</v>
      </c>
      <c r="B11" s="121" t="s">
        <v>947</v>
      </c>
      <c r="C11" s="122">
        <v>1.6463838729778852</v>
      </c>
      <c r="D11" s="122">
        <v>1.581206182975595</v>
      </c>
      <c r="E11" s="122">
        <v>1.5914377394236818</v>
      </c>
      <c r="F11" s="122">
        <v>1.578408515476915</v>
      </c>
    </row>
    <row r="12" spans="1:6" ht="12.75" customHeight="1" x14ac:dyDescent="0.2">
      <c r="A12" s="115">
        <v>2</v>
      </c>
      <c r="B12" s="114" t="s">
        <v>948</v>
      </c>
      <c r="C12" s="116">
        <v>1.4035208986103487</v>
      </c>
      <c r="D12" s="116">
        <v>1.2646403951525245</v>
      </c>
      <c r="E12" s="116">
        <v>1.2728395220385664</v>
      </c>
      <c r="F12" s="116">
        <v>1.2717639140250938</v>
      </c>
    </row>
    <row r="13" spans="1:6" ht="12.75" customHeight="1" x14ac:dyDescent="0.2">
      <c r="A13" s="115">
        <v>3</v>
      </c>
      <c r="B13" s="114" t="s">
        <v>949</v>
      </c>
      <c r="C13" s="116">
        <v>0.22273992467735701</v>
      </c>
      <c r="D13" s="116">
        <v>0.29240844628128509</v>
      </c>
      <c r="E13" s="116">
        <v>0.31639165579538386</v>
      </c>
      <c r="F13" s="116">
        <v>0.32940983610359204</v>
      </c>
    </row>
    <row r="14" spans="1:6" ht="12.75" customHeight="1" x14ac:dyDescent="0.2">
      <c r="A14" s="115">
        <v>4</v>
      </c>
      <c r="B14" s="114" t="s">
        <v>950</v>
      </c>
      <c r="C14" s="123">
        <v>6233.0900428866462</v>
      </c>
      <c r="D14" s="123">
        <v>6827.4578863129673</v>
      </c>
      <c r="E14" s="123">
        <v>6917.6805205804503</v>
      </c>
      <c r="F14" s="123">
        <v>7137.2103277693959</v>
      </c>
    </row>
    <row r="15" spans="1:6" ht="12.75" customHeight="1" x14ac:dyDescent="0.2">
      <c r="A15" s="115">
        <v>5</v>
      </c>
      <c r="B15" s="114" t="s">
        <v>951</v>
      </c>
      <c r="C15" s="116">
        <v>-1.1443182354122812</v>
      </c>
      <c r="D15" s="116">
        <v>-1.1485798179525284</v>
      </c>
      <c r="E15" s="116">
        <v>-1.2214782952063268</v>
      </c>
      <c r="F15" s="116">
        <v>-1.2466808624038592</v>
      </c>
    </row>
    <row r="16" spans="1:6" ht="12.75" customHeight="1" x14ac:dyDescent="0.2">
      <c r="A16" s="115">
        <v>6</v>
      </c>
      <c r="B16" s="114" t="s">
        <v>952</v>
      </c>
      <c r="C16" s="116">
        <v>0.49571374518879258</v>
      </c>
      <c r="D16" s="116">
        <v>0.49245405704398809</v>
      </c>
      <c r="E16" s="116">
        <v>0.54471245752359509</v>
      </c>
      <c r="F16" s="116">
        <v>0.5575463910336399</v>
      </c>
    </row>
    <row r="17" spans="1:6" ht="12.75" customHeight="1" x14ac:dyDescent="0.2">
      <c r="A17" s="118">
        <v>7</v>
      </c>
      <c r="B17" s="119" t="s">
        <v>953</v>
      </c>
      <c r="C17" s="124">
        <v>2.7902671958794707E-2</v>
      </c>
      <c r="D17" s="124">
        <v>-1.689168722587004E-2</v>
      </c>
      <c r="E17" s="124">
        <v>-7.2147433681425746E-2</v>
      </c>
      <c r="F17" s="124">
        <v>-1.8073817550012455E-2</v>
      </c>
    </row>
    <row r="18" spans="1:6" ht="12.75" customHeight="1" x14ac:dyDescent="0.2">
      <c r="A18" s="105" t="s">
        <v>543</v>
      </c>
      <c r="B18" s="112" t="s">
        <v>954</v>
      </c>
      <c r="C18" s="105" t="s">
        <v>937</v>
      </c>
      <c r="D18" s="105" t="s">
        <v>938</v>
      </c>
      <c r="E18" s="105" t="s">
        <v>939</v>
      </c>
      <c r="F18" s="105" t="s">
        <v>940</v>
      </c>
    </row>
    <row r="19" spans="1:6" ht="12.75" customHeight="1" x14ac:dyDescent="0.2">
      <c r="A19" s="113">
        <v>1</v>
      </c>
      <c r="B19" s="121" t="s">
        <v>955</v>
      </c>
      <c r="C19" s="125">
        <v>163530683.22999999</v>
      </c>
      <c r="D19" s="125">
        <v>-101023673.59</v>
      </c>
      <c r="E19" s="125">
        <v>-440080998.29000002</v>
      </c>
      <c r="F19" s="125">
        <v>-112511728.63</v>
      </c>
    </row>
    <row r="20" spans="1:6" ht="12.75" customHeight="1" x14ac:dyDescent="0.2">
      <c r="A20" s="115">
        <v>2</v>
      </c>
      <c r="B20" s="114" t="s">
        <v>956</v>
      </c>
      <c r="C20" s="123">
        <v>10556821157.58</v>
      </c>
      <c r="D20" s="123">
        <v>10806424038.65</v>
      </c>
      <c r="E20" s="123">
        <v>10755917013.059999</v>
      </c>
      <c r="F20" s="123">
        <v>12068995083.219999</v>
      </c>
    </row>
    <row r="21" spans="1:6" ht="12.75" customHeight="1" x14ac:dyDescent="0.2">
      <c r="A21" s="115">
        <v>3</v>
      </c>
      <c r="B21" s="114" t="s">
        <v>957</v>
      </c>
      <c r="C21" s="123">
        <v>10223899771.549999</v>
      </c>
      <c r="D21" s="123">
        <v>10791948399.950001</v>
      </c>
      <c r="E21" s="123">
        <v>11141954647.879999</v>
      </c>
      <c r="F21" s="123">
        <v>12114406360.209999</v>
      </c>
    </row>
    <row r="22" spans="1:6" ht="12.75" customHeight="1" x14ac:dyDescent="0.2">
      <c r="A22" s="115">
        <v>4</v>
      </c>
      <c r="B22" s="114" t="s">
        <v>958</v>
      </c>
      <c r="C22" s="116">
        <v>0.96846386037420396</v>
      </c>
      <c r="D22" s="116">
        <v>0.99866045986644369</v>
      </c>
      <c r="E22" s="116">
        <v>1.0358907226925669</v>
      </c>
      <c r="F22" s="116">
        <v>1.0037626394473502</v>
      </c>
    </row>
    <row r="23" spans="1:6" ht="12.75" customHeight="1" x14ac:dyDescent="0.2">
      <c r="A23" s="115">
        <v>5</v>
      </c>
      <c r="B23" s="114" t="s">
        <v>959</v>
      </c>
      <c r="C23" s="116">
        <v>1.0159871381505856</v>
      </c>
      <c r="D23" s="116">
        <v>0.99151797360616145</v>
      </c>
      <c r="E23" s="116">
        <v>0.96111288967621755</v>
      </c>
      <c r="F23" s="116">
        <v>0.99090478964333562</v>
      </c>
    </row>
    <row r="24" spans="1:6" ht="12.75" customHeight="1" x14ac:dyDescent="0.2">
      <c r="A24" s="115">
        <v>6</v>
      </c>
      <c r="B24" s="114" t="s">
        <v>960</v>
      </c>
      <c r="C24" s="116">
        <v>0.56544298743414267</v>
      </c>
      <c r="D24" s="116">
        <v>0.5515444541943576</v>
      </c>
      <c r="E24" s="116">
        <v>0.57234747961100318</v>
      </c>
      <c r="F24" s="116">
        <v>0.56868216385492498</v>
      </c>
    </row>
    <row r="25" spans="1:6" ht="12.75" customHeight="1" x14ac:dyDescent="0.2">
      <c r="A25" s="115">
        <v>7</v>
      </c>
      <c r="B25" s="114" t="s">
        <v>961</v>
      </c>
      <c r="C25" s="116">
        <v>0.40874417090524634</v>
      </c>
      <c r="D25" s="116">
        <v>0.42467743981692901</v>
      </c>
      <c r="E25" s="116">
        <v>0.39942364579454526</v>
      </c>
      <c r="F25" s="116">
        <v>0.40064082832652353</v>
      </c>
    </row>
    <row r="26" spans="1:6" ht="12.75" customHeight="1" x14ac:dyDescent="0.2">
      <c r="A26" s="115">
        <v>8</v>
      </c>
      <c r="B26" s="114" t="s">
        <v>962</v>
      </c>
      <c r="C26" s="116">
        <v>1.48895513330864E-2</v>
      </c>
      <c r="D26" s="116">
        <v>1.6932819969450254E-2</v>
      </c>
      <c r="E26" s="116">
        <v>1.8048798071264655E-2</v>
      </c>
      <c r="F26" s="116">
        <v>2.0541526515715201E-2</v>
      </c>
    </row>
    <row r="27" spans="1:6" ht="12.75" customHeight="1" x14ac:dyDescent="0.2">
      <c r="A27" s="115">
        <v>9</v>
      </c>
      <c r="B27" s="114" t="s">
        <v>963</v>
      </c>
      <c r="C27" s="116">
        <v>1.0600252244459981E-2</v>
      </c>
      <c r="D27" s="116">
        <v>6.8452860192631439E-3</v>
      </c>
      <c r="E27" s="116">
        <v>1.0180076523187025E-2</v>
      </c>
      <c r="F27" s="116">
        <v>1.0135481302836339E-2</v>
      </c>
    </row>
    <row r="28" spans="1:6" ht="12.75" customHeight="1" x14ac:dyDescent="0.2">
      <c r="A28" s="115">
        <v>10</v>
      </c>
      <c r="B28" s="114" t="s">
        <v>964</v>
      </c>
      <c r="C28" s="116">
        <v>0.41652088212660487</v>
      </c>
      <c r="D28" s="116">
        <v>0.39981163472853426</v>
      </c>
      <c r="E28" s="116">
        <v>0.4043451261262504</v>
      </c>
      <c r="F28" s="116">
        <v>0.39315331706088136</v>
      </c>
    </row>
    <row r="29" spans="1:6" ht="12.75" customHeight="1" x14ac:dyDescent="0.2">
      <c r="A29" s="115">
        <v>11</v>
      </c>
      <c r="B29" s="114" t="s">
        <v>965</v>
      </c>
      <c r="C29" s="116">
        <v>0.36997621972447575</v>
      </c>
      <c r="D29" s="116">
        <v>0.3894474097373809</v>
      </c>
      <c r="E29" s="116">
        <v>0.37912595287970835</v>
      </c>
      <c r="F29" s="116">
        <v>0.38298195862397783</v>
      </c>
    </row>
    <row r="30" spans="1:6" ht="12.75" customHeight="1" x14ac:dyDescent="0.2">
      <c r="A30" s="115">
        <v>12</v>
      </c>
      <c r="B30" s="114" t="s">
        <v>966</v>
      </c>
      <c r="C30" s="116">
        <v>0.13531223614687943</v>
      </c>
      <c r="D30" s="116">
        <v>0.10790546012204759</v>
      </c>
      <c r="E30" s="116">
        <v>0.1091673852263826</v>
      </c>
      <c r="F30" s="116">
        <v>0.11275235480348557</v>
      </c>
    </row>
    <row r="31" spans="1:6" ht="12.75" customHeight="1" x14ac:dyDescent="0.2">
      <c r="A31" s="118">
        <v>13</v>
      </c>
      <c r="B31" s="119" t="s">
        <v>967</v>
      </c>
      <c r="C31" s="124">
        <v>7.8190662002040001E-2</v>
      </c>
      <c r="D31" s="124">
        <v>0.10283549541203715</v>
      </c>
      <c r="E31" s="124">
        <v>0.10736153576765874</v>
      </c>
      <c r="F31" s="124">
        <v>0.11111236951165526</v>
      </c>
    </row>
    <row r="32" spans="1:6" ht="12.75" customHeight="1" x14ac:dyDescent="0.2">
      <c r="A32" s="105" t="s">
        <v>543</v>
      </c>
      <c r="B32" s="105" t="s">
        <v>924</v>
      </c>
      <c r="C32" s="105">
        <v>2020</v>
      </c>
      <c r="D32" s="105">
        <v>2021</v>
      </c>
      <c r="E32" s="105">
        <v>2022</v>
      </c>
      <c r="F32" s="105">
        <v>2023</v>
      </c>
    </row>
    <row r="33" spans="1:6" ht="12.75" customHeight="1" x14ac:dyDescent="0.2">
      <c r="A33" s="118">
        <v>1</v>
      </c>
      <c r="B33" s="119" t="s">
        <v>968</v>
      </c>
      <c r="C33" s="124">
        <v>3.0864651384497514E-2</v>
      </c>
      <c r="D33" s="124">
        <v>-2.1452034568805671E-2</v>
      </c>
      <c r="E33" s="124">
        <v>-6.2511657921989778E-3</v>
      </c>
      <c r="F33" s="124">
        <v>1.9743333722106772E-2</v>
      </c>
    </row>
    <row r="34" spans="1:6" ht="7.5" customHeight="1" x14ac:dyDescent="0.2">
      <c r="A34" s="126"/>
      <c r="B34" s="127"/>
      <c r="C34" s="128"/>
      <c r="D34" s="128"/>
      <c r="E34" s="128"/>
      <c r="F34" s="128"/>
    </row>
    <row r="35" spans="1:6" hidden="1" x14ac:dyDescent="0.2">
      <c r="A35" s="126"/>
      <c r="B35" s="127"/>
      <c r="C35" s="128"/>
      <c r="D35" s="128"/>
      <c r="E35" s="128"/>
      <c r="F35" s="128"/>
    </row>
    <row r="36" spans="1:6" hidden="1" x14ac:dyDescent="0.2">
      <c r="A36" s="126"/>
      <c r="B36" s="127"/>
      <c r="C36" s="128"/>
      <c r="D36" s="128"/>
      <c r="E36" s="128"/>
      <c r="F36" s="128"/>
    </row>
  </sheetData>
  <mergeCells count="2">
    <mergeCell ref="A1:F1"/>
    <mergeCell ref="A2:F2"/>
  </mergeCells>
  <hyperlinks>
    <hyperlink ref="A1" location="Índice!A1" display="Volver al índice" xr:uid="{E2A888DC-9C49-4227-ADD4-8DD63E76BFE3}"/>
  </hyperlinks>
  <pageMargins left="0.75" right="0.75" top="1" bottom="1" header="0" footer="0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983EC-81A4-4627-954A-2272B5220AE4}">
  <sheetPr codeName="Hoja14"/>
  <dimension ref="A1:F78"/>
  <sheetViews>
    <sheetView showGridLines="0" showRowColHeaders="0" workbookViewId="0">
      <pane ySplit="2" topLeftCell="A3" activePane="bottomLeft" state="frozen"/>
      <selection pane="bottomLeft" activeCell="E1" sqref="E1"/>
    </sheetView>
  </sheetViews>
  <sheetFormatPr baseColWidth="10" defaultColWidth="0" defaultRowHeight="12.75" zeroHeight="1" x14ac:dyDescent="0.2"/>
  <cols>
    <col min="1" max="1" width="56.42578125" style="8" bestFit="1" customWidth="1"/>
    <col min="2" max="2" width="14.7109375" style="8" bestFit="1" customWidth="1"/>
    <col min="3" max="5" width="15.7109375" style="8" bestFit="1" customWidth="1"/>
    <col min="6" max="6" width="11.42578125" style="8" customWidth="1"/>
    <col min="7" max="16384" width="11.42578125" style="8" hidden="1"/>
  </cols>
  <sheetData>
    <row r="1" spans="1:5" ht="15.75" x14ac:dyDescent="0.2">
      <c r="A1" s="131" t="s">
        <v>1518</v>
      </c>
      <c r="E1" s="226" t="s">
        <v>533</v>
      </c>
    </row>
    <row r="2" spans="1:5" x14ac:dyDescent="0.2"/>
    <row r="3" spans="1:5" x14ac:dyDescent="0.2">
      <c r="A3" s="133" t="s">
        <v>969</v>
      </c>
      <c r="B3" s="96" t="s">
        <v>937</v>
      </c>
      <c r="C3" s="96" t="s">
        <v>938</v>
      </c>
      <c r="D3" s="96" t="s">
        <v>939</v>
      </c>
      <c r="E3" s="96" t="s">
        <v>940</v>
      </c>
    </row>
    <row r="4" spans="1:5" x14ac:dyDescent="0.2">
      <c r="A4" s="134" t="s">
        <v>970</v>
      </c>
      <c r="B4" s="135" t="s">
        <v>971</v>
      </c>
      <c r="C4" s="135" t="s">
        <v>972</v>
      </c>
      <c r="D4" s="135" t="s">
        <v>973</v>
      </c>
      <c r="E4" s="135" t="s">
        <v>974</v>
      </c>
    </row>
    <row r="5" spans="1:5" x14ac:dyDescent="0.2">
      <c r="A5" s="136" t="s">
        <v>975</v>
      </c>
      <c r="B5" s="137" t="s">
        <v>976</v>
      </c>
      <c r="C5" s="137" t="s">
        <v>977</v>
      </c>
      <c r="D5" s="137" t="s">
        <v>978</v>
      </c>
      <c r="E5" s="137" t="s">
        <v>979</v>
      </c>
    </row>
    <row r="6" spans="1:5" x14ac:dyDescent="0.2">
      <c r="A6" s="136" t="s">
        <v>980</v>
      </c>
      <c r="B6" s="137" t="s">
        <v>981</v>
      </c>
      <c r="C6" s="137" t="s">
        <v>982</v>
      </c>
      <c r="D6" s="137" t="s">
        <v>983</v>
      </c>
      <c r="E6" s="137" t="s">
        <v>984</v>
      </c>
    </row>
    <row r="7" spans="1:5" x14ac:dyDescent="0.2">
      <c r="A7" s="136" t="s">
        <v>985</v>
      </c>
      <c r="B7" s="137" t="s">
        <v>986</v>
      </c>
      <c r="C7" s="137" t="s">
        <v>987</v>
      </c>
      <c r="D7" s="137" t="s">
        <v>988</v>
      </c>
      <c r="E7" s="137" t="s">
        <v>989</v>
      </c>
    </row>
    <row r="8" spans="1:5" x14ac:dyDescent="0.2">
      <c r="A8" s="136" t="s">
        <v>990</v>
      </c>
      <c r="B8" s="137" t="s">
        <v>991</v>
      </c>
      <c r="C8" s="137" t="s">
        <v>992</v>
      </c>
      <c r="D8" s="137" t="s">
        <v>993</v>
      </c>
      <c r="E8" s="137" t="s">
        <v>994</v>
      </c>
    </row>
    <row r="9" spans="1:5" x14ac:dyDescent="0.2">
      <c r="A9" s="136" t="s">
        <v>995</v>
      </c>
      <c r="B9" s="137" t="s">
        <v>996</v>
      </c>
      <c r="C9" s="137" t="s">
        <v>997</v>
      </c>
      <c r="D9" s="137" t="s">
        <v>998</v>
      </c>
      <c r="E9" s="137" t="s">
        <v>999</v>
      </c>
    </row>
    <row r="10" spans="1:5" x14ac:dyDescent="0.2">
      <c r="A10" s="136" t="s">
        <v>1000</v>
      </c>
      <c r="B10" s="137" t="s">
        <v>1001</v>
      </c>
      <c r="C10" s="137" t="s">
        <v>1002</v>
      </c>
      <c r="D10" s="137" t="s">
        <v>1003</v>
      </c>
      <c r="E10" s="137" t="s">
        <v>1004</v>
      </c>
    </row>
    <row r="11" spans="1:5" x14ac:dyDescent="0.2">
      <c r="A11" s="134" t="s">
        <v>1005</v>
      </c>
      <c r="B11" s="135" t="s">
        <v>1006</v>
      </c>
      <c r="C11" s="135" t="s">
        <v>1007</v>
      </c>
      <c r="D11" s="135" t="s">
        <v>1008</v>
      </c>
      <c r="E11" s="135" t="s">
        <v>1009</v>
      </c>
    </row>
    <row r="12" spans="1:5" x14ac:dyDescent="0.2">
      <c r="A12" s="136" t="s">
        <v>1010</v>
      </c>
      <c r="B12" s="138"/>
      <c r="C12" s="138"/>
      <c r="D12" s="138"/>
      <c r="E12" s="138"/>
    </row>
    <row r="13" spans="1:5" x14ac:dyDescent="0.2">
      <c r="A13" s="136" t="s">
        <v>1011</v>
      </c>
      <c r="B13" s="137" t="s">
        <v>1012</v>
      </c>
      <c r="C13" s="137" t="s">
        <v>1013</v>
      </c>
      <c r="D13" s="137" t="s">
        <v>1014</v>
      </c>
      <c r="E13" s="137" t="s">
        <v>1015</v>
      </c>
    </row>
    <row r="14" spans="1:5" x14ac:dyDescent="0.2">
      <c r="A14" s="136" t="s">
        <v>1016</v>
      </c>
      <c r="B14" s="137" t="s">
        <v>1017</v>
      </c>
      <c r="C14" s="137" t="s">
        <v>1018</v>
      </c>
      <c r="D14" s="137" t="s">
        <v>1019</v>
      </c>
      <c r="E14" s="137" t="s">
        <v>1020</v>
      </c>
    </row>
    <row r="15" spans="1:5" x14ac:dyDescent="0.2">
      <c r="A15" s="136" t="s">
        <v>1021</v>
      </c>
      <c r="B15" s="137" t="s">
        <v>1022</v>
      </c>
      <c r="C15" s="137" t="s">
        <v>1023</v>
      </c>
      <c r="D15" s="137" t="s">
        <v>1024</v>
      </c>
      <c r="E15" s="137" t="s">
        <v>1025</v>
      </c>
    </row>
    <row r="16" spans="1:5" x14ac:dyDescent="0.2">
      <c r="A16" s="136" t="s">
        <v>1026</v>
      </c>
      <c r="B16" s="137" t="s">
        <v>1027</v>
      </c>
      <c r="C16" s="137" t="s">
        <v>1028</v>
      </c>
      <c r="D16" s="137" t="s">
        <v>1029</v>
      </c>
      <c r="E16" s="137" t="s">
        <v>1030</v>
      </c>
    </row>
    <row r="17" spans="1:5" x14ac:dyDescent="0.2">
      <c r="A17" s="136" t="s">
        <v>1031</v>
      </c>
      <c r="B17" s="137" t="s">
        <v>1032</v>
      </c>
      <c r="C17" s="137" t="s">
        <v>1033</v>
      </c>
      <c r="D17" s="137" t="s">
        <v>1034</v>
      </c>
      <c r="E17" s="137" t="s">
        <v>1035</v>
      </c>
    </row>
    <row r="18" spans="1:5" x14ac:dyDescent="0.2">
      <c r="A18" s="136" t="s">
        <v>1036</v>
      </c>
      <c r="B18" s="137" t="s">
        <v>1037</v>
      </c>
      <c r="C18" s="137" t="s">
        <v>1038</v>
      </c>
      <c r="D18" s="137" t="s">
        <v>1039</v>
      </c>
      <c r="E18" s="137" t="s">
        <v>1040</v>
      </c>
    </row>
    <row r="19" spans="1:5" x14ac:dyDescent="0.2">
      <c r="A19" s="135" t="s">
        <v>1041</v>
      </c>
      <c r="B19" s="135" t="s">
        <v>1042</v>
      </c>
      <c r="C19" s="135" t="s">
        <v>1043</v>
      </c>
      <c r="D19" s="135" t="s">
        <v>1044</v>
      </c>
      <c r="E19" s="135" t="s">
        <v>1045</v>
      </c>
    </row>
    <row r="20" spans="1:5" x14ac:dyDescent="0.2">
      <c r="A20" s="139" t="s">
        <v>1046</v>
      </c>
      <c r="B20" s="139" t="s">
        <v>937</v>
      </c>
      <c r="C20" s="139" t="s">
        <v>938</v>
      </c>
      <c r="D20" s="139" t="s">
        <v>939</v>
      </c>
      <c r="E20" s="139" t="s">
        <v>940</v>
      </c>
    </row>
    <row r="21" spans="1:5" x14ac:dyDescent="0.2">
      <c r="A21" s="134" t="s">
        <v>1047</v>
      </c>
      <c r="B21" s="135" t="s">
        <v>1048</v>
      </c>
      <c r="C21" s="135" t="s">
        <v>1049</v>
      </c>
      <c r="D21" s="135" t="s">
        <v>1050</v>
      </c>
      <c r="E21" s="135" t="s">
        <v>1051</v>
      </c>
    </row>
    <row r="22" spans="1:5" x14ac:dyDescent="0.2">
      <c r="A22" s="136" t="s">
        <v>1052</v>
      </c>
      <c r="B22" s="137" t="s">
        <v>1053</v>
      </c>
      <c r="C22" s="137" t="s">
        <v>1053</v>
      </c>
      <c r="D22" s="137" t="s">
        <v>1053</v>
      </c>
      <c r="E22" s="137" t="s">
        <v>1053</v>
      </c>
    </row>
    <row r="23" spans="1:5" x14ac:dyDescent="0.2">
      <c r="A23" s="136" t="s">
        <v>1054</v>
      </c>
      <c r="B23" s="137" t="s">
        <v>1055</v>
      </c>
      <c r="C23" s="137" t="s">
        <v>1056</v>
      </c>
      <c r="D23" s="137" t="s">
        <v>1057</v>
      </c>
      <c r="E23" s="137" t="s">
        <v>1058</v>
      </c>
    </row>
    <row r="24" spans="1:5" x14ac:dyDescent="0.2">
      <c r="A24" s="136" t="s">
        <v>1059</v>
      </c>
      <c r="B24" s="137" t="s">
        <v>1060</v>
      </c>
      <c r="C24" s="137" t="s">
        <v>1060</v>
      </c>
      <c r="D24" s="137" t="s">
        <v>1060</v>
      </c>
      <c r="E24" s="137" t="s">
        <v>1060</v>
      </c>
    </row>
    <row r="25" spans="1:5" x14ac:dyDescent="0.2">
      <c r="A25" s="136" t="s">
        <v>1061</v>
      </c>
      <c r="B25" s="137" t="s">
        <v>1062</v>
      </c>
      <c r="C25" s="137" t="s">
        <v>1063</v>
      </c>
      <c r="D25" s="137" t="s">
        <v>1064</v>
      </c>
      <c r="E25" s="137" t="s">
        <v>1065</v>
      </c>
    </row>
    <row r="26" spans="1:5" x14ac:dyDescent="0.2">
      <c r="A26" s="136" t="s">
        <v>1066</v>
      </c>
      <c r="B26" s="137">
        <v>2016.58</v>
      </c>
      <c r="C26" s="137">
        <v>5487486.1900000004</v>
      </c>
      <c r="D26" s="137" t="s">
        <v>1067</v>
      </c>
      <c r="E26" s="137" t="s">
        <v>1068</v>
      </c>
    </row>
    <row r="27" spans="1:5" x14ac:dyDescent="0.2">
      <c r="A27" s="134" t="s">
        <v>1069</v>
      </c>
      <c r="B27" s="135" t="s">
        <v>1070</v>
      </c>
      <c r="C27" s="135" t="s">
        <v>1071</v>
      </c>
      <c r="D27" s="135" t="s">
        <v>1072</v>
      </c>
      <c r="E27" s="135" t="s">
        <v>1073</v>
      </c>
    </row>
    <row r="28" spans="1:5" x14ac:dyDescent="0.2">
      <c r="A28" s="136" t="s">
        <v>1074</v>
      </c>
      <c r="B28" s="137" t="s">
        <v>1075</v>
      </c>
      <c r="C28" s="137" t="s">
        <v>1076</v>
      </c>
      <c r="D28" s="137" t="s">
        <v>1077</v>
      </c>
      <c r="E28" s="137" t="s">
        <v>1078</v>
      </c>
    </row>
    <row r="29" spans="1:5" x14ac:dyDescent="0.2">
      <c r="A29" s="136" t="s">
        <v>1079</v>
      </c>
      <c r="B29" s="137" t="s">
        <v>1080</v>
      </c>
      <c r="C29" s="137" t="s">
        <v>1081</v>
      </c>
      <c r="D29" s="137" t="s">
        <v>1082</v>
      </c>
      <c r="E29" s="137" t="s">
        <v>1083</v>
      </c>
    </row>
    <row r="30" spans="1:5" x14ac:dyDescent="0.2">
      <c r="A30" s="136" t="s">
        <v>1084</v>
      </c>
      <c r="B30" s="137" t="s">
        <v>1060</v>
      </c>
      <c r="C30" s="137" t="s">
        <v>1060</v>
      </c>
      <c r="D30" s="137" t="s">
        <v>1060</v>
      </c>
      <c r="E30" s="137" t="s">
        <v>1085</v>
      </c>
    </row>
    <row r="31" spans="1:5" x14ac:dyDescent="0.2">
      <c r="A31" s="136" t="s">
        <v>1086</v>
      </c>
      <c r="B31" s="137" t="s">
        <v>1087</v>
      </c>
      <c r="C31" s="137" t="s">
        <v>1088</v>
      </c>
      <c r="D31" s="137" t="s">
        <v>1089</v>
      </c>
      <c r="E31" s="137" t="s">
        <v>1090</v>
      </c>
    </row>
    <row r="32" spans="1:5" x14ac:dyDescent="0.2">
      <c r="A32" s="134" t="s">
        <v>1091</v>
      </c>
      <c r="B32" s="135" t="s">
        <v>1092</v>
      </c>
      <c r="C32" s="135" t="s">
        <v>1093</v>
      </c>
      <c r="D32" s="135" t="s">
        <v>1094</v>
      </c>
      <c r="E32" s="135" t="s">
        <v>1095</v>
      </c>
    </row>
    <row r="33" spans="1:5" x14ac:dyDescent="0.2">
      <c r="A33" s="136" t="s">
        <v>1096</v>
      </c>
      <c r="B33" s="137" t="s">
        <v>1097</v>
      </c>
      <c r="C33" s="137" t="s">
        <v>1098</v>
      </c>
      <c r="D33" s="137" t="s">
        <v>1099</v>
      </c>
      <c r="E33" s="137" t="s">
        <v>1100</v>
      </c>
    </row>
    <row r="34" spans="1:5" x14ac:dyDescent="0.2">
      <c r="A34" s="136" t="s">
        <v>1101</v>
      </c>
      <c r="B34" s="137" t="s">
        <v>1102</v>
      </c>
      <c r="C34" s="137" t="s">
        <v>1103</v>
      </c>
      <c r="D34" s="137" t="s">
        <v>1104</v>
      </c>
      <c r="E34" s="137" t="s">
        <v>1105</v>
      </c>
    </row>
    <row r="35" spans="1:5" x14ac:dyDescent="0.2">
      <c r="A35" s="136" t="s">
        <v>1106</v>
      </c>
      <c r="B35" s="137" t="s">
        <v>1107</v>
      </c>
      <c r="C35" s="137">
        <v>0</v>
      </c>
      <c r="D35" s="137" t="s">
        <v>1060</v>
      </c>
      <c r="E35" s="137" t="s">
        <v>1108</v>
      </c>
    </row>
    <row r="36" spans="1:5" x14ac:dyDescent="0.2">
      <c r="A36" s="136" t="s">
        <v>1109</v>
      </c>
      <c r="B36" s="137" t="s">
        <v>1110</v>
      </c>
      <c r="C36" s="137" t="s">
        <v>1111</v>
      </c>
      <c r="D36" s="137" t="s">
        <v>1112</v>
      </c>
      <c r="E36" s="137" t="s">
        <v>1113</v>
      </c>
    </row>
    <row r="37" spans="1:5" x14ac:dyDescent="0.2">
      <c r="A37" s="136" t="s">
        <v>1114</v>
      </c>
      <c r="B37" s="137" t="s">
        <v>1115</v>
      </c>
      <c r="C37" s="137" t="s">
        <v>1116</v>
      </c>
      <c r="D37" s="137" t="s">
        <v>1117</v>
      </c>
      <c r="E37" s="137" t="s">
        <v>1118</v>
      </c>
    </row>
    <row r="38" spans="1:5" x14ac:dyDescent="0.2">
      <c r="A38" s="135" t="s">
        <v>1119</v>
      </c>
      <c r="B38" s="135" t="s">
        <v>1120</v>
      </c>
      <c r="C38" s="135" t="s">
        <v>1043</v>
      </c>
      <c r="D38" s="135" t="s">
        <v>1044</v>
      </c>
      <c r="E38" s="135" t="s">
        <v>1045</v>
      </c>
    </row>
    <row r="39" spans="1:5" x14ac:dyDescent="0.2">
      <c r="A39" s="140" t="s">
        <v>1121</v>
      </c>
    </row>
    <row r="40" spans="1:5" x14ac:dyDescent="0.2"/>
    <row r="41" spans="1:5" x14ac:dyDescent="0.2">
      <c r="A41" s="141" t="s">
        <v>969</v>
      </c>
      <c r="B41" s="142" t="s">
        <v>937</v>
      </c>
      <c r="C41" s="142" t="s">
        <v>938</v>
      </c>
      <c r="D41" s="142" t="s">
        <v>939</v>
      </c>
      <c r="E41" s="142" t="s">
        <v>940</v>
      </c>
    </row>
    <row r="42" spans="1:5" x14ac:dyDescent="0.2">
      <c r="A42" s="143" t="s">
        <v>970</v>
      </c>
      <c r="B42" s="144" t="s">
        <v>971</v>
      </c>
      <c r="C42" s="144" t="s">
        <v>972</v>
      </c>
      <c r="D42" s="144" t="s">
        <v>973</v>
      </c>
      <c r="E42" s="144" t="s">
        <v>974</v>
      </c>
    </row>
    <row r="43" spans="1:5" x14ac:dyDescent="0.2">
      <c r="A43" s="143" t="s">
        <v>975</v>
      </c>
      <c r="B43" s="144" t="s">
        <v>976</v>
      </c>
      <c r="C43" s="144" t="s">
        <v>977</v>
      </c>
      <c r="D43" s="144" t="s">
        <v>978</v>
      </c>
      <c r="E43" s="144" t="s">
        <v>979</v>
      </c>
    </row>
    <row r="44" spans="1:5" x14ac:dyDescent="0.2">
      <c r="A44" s="143" t="s">
        <v>980</v>
      </c>
      <c r="B44" s="144" t="s">
        <v>981</v>
      </c>
      <c r="C44" s="144" t="s">
        <v>982</v>
      </c>
      <c r="D44" s="144" t="s">
        <v>983</v>
      </c>
      <c r="E44" s="144" t="s">
        <v>984</v>
      </c>
    </row>
    <row r="45" spans="1:5" x14ac:dyDescent="0.2">
      <c r="A45" s="143" t="s">
        <v>985</v>
      </c>
      <c r="B45" s="144" t="s">
        <v>986</v>
      </c>
      <c r="C45" s="144" t="s">
        <v>987</v>
      </c>
      <c r="D45" s="144" t="s">
        <v>988</v>
      </c>
      <c r="E45" s="144" t="s">
        <v>989</v>
      </c>
    </row>
    <row r="46" spans="1:5" x14ac:dyDescent="0.2">
      <c r="A46" s="143" t="s">
        <v>990</v>
      </c>
      <c r="B46" s="144" t="s">
        <v>991</v>
      </c>
      <c r="C46" s="144" t="s">
        <v>992</v>
      </c>
      <c r="D46" s="144" t="s">
        <v>993</v>
      </c>
      <c r="E46" s="144" t="s">
        <v>994</v>
      </c>
    </row>
    <row r="47" spans="1:5" x14ac:dyDescent="0.2">
      <c r="A47" s="143" t="s">
        <v>995</v>
      </c>
      <c r="B47" s="144" t="s">
        <v>996</v>
      </c>
      <c r="C47" s="144" t="s">
        <v>997</v>
      </c>
      <c r="D47" s="144" t="s">
        <v>998</v>
      </c>
      <c r="E47" s="144" t="s">
        <v>999</v>
      </c>
    </row>
    <row r="48" spans="1:5" x14ac:dyDescent="0.2">
      <c r="A48" s="141" t="s">
        <v>1000</v>
      </c>
      <c r="B48" s="142" t="s">
        <v>1001</v>
      </c>
      <c r="C48" s="142" t="s">
        <v>1002</v>
      </c>
      <c r="D48" s="142" t="s">
        <v>1003</v>
      </c>
      <c r="E48" s="142" t="s">
        <v>1004</v>
      </c>
    </row>
    <row r="49" spans="1:5" x14ac:dyDescent="0.2">
      <c r="A49" s="143" t="s">
        <v>1005</v>
      </c>
      <c r="B49" s="145" t="s">
        <v>1006</v>
      </c>
      <c r="C49" s="145" t="s">
        <v>1007</v>
      </c>
      <c r="D49" s="145" t="s">
        <v>1008</v>
      </c>
      <c r="E49" s="145" t="s">
        <v>1009</v>
      </c>
    </row>
    <row r="50" spans="1:5" x14ac:dyDescent="0.2">
      <c r="A50" s="143" t="s">
        <v>1010</v>
      </c>
      <c r="B50" s="144" t="s">
        <v>1060</v>
      </c>
      <c r="C50" s="144" t="s">
        <v>1060</v>
      </c>
      <c r="D50" s="144" t="s">
        <v>1060</v>
      </c>
      <c r="E50" s="144" t="s">
        <v>1060</v>
      </c>
    </row>
    <row r="51" spans="1:5" x14ac:dyDescent="0.2">
      <c r="A51" s="143" t="s">
        <v>1011</v>
      </c>
      <c r="B51" s="144" t="s">
        <v>1012</v>
      </c>
      <c r="C51" s="144" t="s">
        <v>1013</v>
      </c>
      <c r="D51" s="144" t="s">
        <v>1014</v>
      </c>
      <c r="E51" s="144" t="s">
        <v>1015</v>
      </c>
    </row>
    <row r="52" spans="1:5" x14ac:dyDescent="0.2">
      <c r="A52" s="143" t="s">
        <v>1016</v>
      </c>
      <c r="B52" s="144" t="s">
        <v>1017</v>
      </c>
      <c r="C52" s="144" t="s">
        <v>1018</v>
      </c>
      <c r="D52" s="144" t="s">
        <v>1019</v>
      </c>
      <c r="E52" s="144" t="s">
        <v>1020</v>
      </c>
    </row>
    <row r="53" spans="1:5" x14ac:dyDescent="0.2">
      <c r="A53" s="143" t="s">
        <v>1021</v>
      </c>
      <c r="B53" s="144" t="s">
        <v>1022</v>
      </c>
      <c r="C53" s="144" t="s">
        <v>1023</v>
      </c>
      <c r="D53" s="144" t="s">
        <v>1024</v>
      </c>
      <c r="E53" s="144" t="s">
        <v>1025</v>
      </c>
    </row>
    <row r="54" spans="1:5" x14ac:dyDescent="0.2">
      <c r="A54" s="143" t="s">
        <v>1026</v>
      </c>
      <c r="B54" s="144" t="s">
        <v>1027</v>
      </c>
      <c r="C54" s="144" t="s">
        <v>1028</v>
      </c>
      <c r="D54" s="144" t="s">
        <v>1029</v>
      </c>
      <c r="E54" s="144" t="s">
        <v>1030</v>
      </c>
    </row>
    <row r="55" spans="1:5" x14ac:dyDescent="0.2">
      <c r="A55" s="143" t="s">
        <v>1031</v>
      </c>
      <c r="B55" s="144" t="s">
        <v>1032</v>
      </c>
      <c r="C55" s="144" t="s">
        <v>1033</v>
      </c>
      <c r="D55" s="144" t="s">
        <v>1034</v>
      </c>
      <c r="E55" s="144" t="s">
        <v>1035</v>
      </c>
    </row>
    <row r="56" spans="1:5" x14ac:dyDescent="0.2">
      <c r="A56" s="142" t="s">
        <v>1036</v>
      </c>
      <c r="B56" s="142" t="s">
        <v>1037</v>
      </c>
      <c r="C56" s="142" t="s">
        <v>1038</v>
      </c>
      <c r="D56" s="142" t="s">
        <v>1039</v>
      </c>
      <c r="E56" s="142" t="s">
        <v>1040</v>
      </c>
    </row>
    <row r="57" spans="1:5" x14ac:dyDescent="0.2">
      <c r="A57" s="146" t="s">
        <v>1041</v>
      </c>
      <c r="B57" s="146" t="s">
        <v>1042</v>
      </c>
      <c r="C57" s="146" t="s">
        <v>1043</v>
      </c>
      <c r="D57" s="146" t="s">
        <v>1044</v>
      </c>
      <c r="E57" s="146" t="s">
        <v>1045</v>
      </c>
    </row>
    <row r="58" spans="1:5" x14ac:dyDescent="0.2">
      <c r="A58" s="141" t="s">
        <v>1046</v>
      </c>
      <c r="B58" s="142" t="s">
        <v>937</v>
      </c>
      <c r="C58" s="142" t="s">
        <v>938</v>
      </c>
      <c r="D58" s="142" t="s">
        <v>939</v>
      </c>
      <c r="E58" s="142" t="s">
        <v>940</v>
      </c>
    </row>
    <row r="59" spans="1:5" x14ac:dyDescent="0.2">
      <c r="A59" s="143" t="s">
        <v>1047</v>
      </c>
      <c r="B59" s="144" t="s">
        <v>1048</v>
      </c>
      <c r="C59" s="144" t="s">
        <v>1049</v>
      </c>
      <c r="D59" s="144" t="s">
        <v>1050</v>
      </c>
      <c r="E59" s="144" t="s">
        <v>1051</v>
      </c>
    </row>
    <row r="60" spans="1:5" x14ac:dyDescent="0.2">
      <c r="A60" s="143" t="s">
        <v>1052</v>
      </c>
      <c r="B60" s="144" t="s">
        <v>1053</v>
      </c>
      <c r="C60" s="144" t="s">
        <v>1053</v>
      </c>
      <c r="D60" s="144" t="s">
        <v>1053</v>
      </c>
      <c r="E60" s="144" t="s">
        <v>1053</v>
      </c>
    </row>
    <row r="61" spans="1:5" x14ac:dyDescent="0.2">
      <c r="A61" s="143" t="s">
        <v>1054</v>
      </c>
      <c r="B61" s="144" t="s">
        <v>1055</v>
      </c>
      <c r="C61" s="144" t="s">
        <v>1056</v>
      </c>
      <c r="D61" s="144" t="s">
        <v>1057</v>
      </c>
      <c r="E61" s="144" t="s">
        <v>1058</v>
      </c>
    </row>
    <row r="62" spans="1:5" x14ac:dyDescent="0.2">
      <c r="A62" s="143" t="s">
        <v>1059</v>
      </c>
      <c r="B62" s="144" t="s">
        <v>1060</v>
      </c>
      <c r="C62" s="144" t="s">
        <v>1060</v>
      </c>
      <c r="D62" s="144" t="s">
        <v>1060</v>
      </c>
      <c r="E62" s="144" t="s">
        <v>1060</v>
      </c>
    </row>
    <row r="63" spans="1:5" x14ac:dyDescent="0.2">
      <c r="A63" s="143" t="s">
        <v>1061</v>
      </c>
      <c r="B63" s="144" t="s">
        <v>1062</v>
      </c>
      <c r="C63" s="144" t="s">
        <v>1063</v>
      </c>
      <c r="D63" s="144" t="s">
        <v>1064</v>
      </c>
      <c r="E63" s="144" t="s">
        <v>1065</v>
      </c>
    </row>
    <row r="64" spans="1:5" x14ac:dyDescent="0.2">
      <c r="A64" s="141" t="s">
        <v>1066</v>
      </c>
      <c r="B64" s="142">
        <v>2016.58</v>
      </c>
      <c r="C64" s="142">
        <v>5487486.1900000004</v>
      </c>
      <c r="D64" s="142" t="s">
        <v>1067</v>
      </c>
      <c r="E64" s="142" t="s">
        <v>1068</v>
      </c>
    </row>
    <row r="65" spans="1:5" x14ac:dyDescent="0.2">
      <c r="A65" s="143" t="s">
        <v>1069</v>
      </c>
      <c r="B65" s="144" t="s">
        <v>1070</v>
      </c>
      <c r="C65" s="144" t="s">
        <v>1071</v>
      </c>
      <c r="D65" s="144" t="s">
        <v>1072</v>
      </c>
      <c r="E65" s="144" t="s">
        <v>1073</v>
      </c>
    </row>
    <row r="66" spans="1:5" x14ac:dyDescent="0.2">
      <c r="A66" s="143" t="s">
        <v>1074</v>
      </c>
      <c r="B66" s="144" t="s">
        <v>1075</v>
      </c>
      <c r="C66" s="144" t="s">
        <v>1076</v>
      </c>
      <c r="D66" s="144" t="s">
        <v>1077</v>
      </c>
      <c r="E66" s="144" t="s">
        <v>1078</v>
      </c>
    </row>
    <row r="67" spans="1:5" x14ac:dyDescent="0.2">
      <c r="A67" s="143" t="s">
        <v>1079</v>
      </c>
      <c r="B67" s="144" t="s">
        <v>1080</v>
      </c>
      <c r="C67" s="144" t="s">
        <v>1081</v>
      </c>
      <c r="D67" s="144" t="s">
        <v>1082</v>
      </c>
      <c r="E67" s="144" t="s">
        <v>1083</v>
      </c>
    </row>
    <row r="68" spans="1:5" x14ac:dyDescent="0.2">
      <c r="A68" s="143" t="s">
        <v>1084</v>
      </c>
      <c r="B68" s="144" t="s">
        <v>1060</v>
      </c>
      <c r="C68" s="144" t="s">
        <v>1060</v>
      </c>
      <c r="D68" s="144" t="s">
        <v>1060</v>
      </c>
      <c r="E68" s="144" t="s">
        <v>1085</v>
      </c>
    </row>
    <row r="69" spans="1:5" x14ac:dyDescent="0.2">
      <c r="A69" s="141" t="s">
        <v>1086</v>
      </c>
      <c r="B69" s="142" t="s">
        <v>1087</v>
      </c>
      <c r="C69" s="142" t="s">
        <v>1088</v>
      </c>
      <c r="D69" s="142" t="s">
        <v>1089</v>
      </c>
      <c r="E69" s="142" t="s">
        <v>1090</v>
      </c>
    </row>
    <row r="70" spans="1:5" x14ac:dyDescent="0.2">
      <c r="A70" s="143" t="s">
        <v>1091</v>
      </c>
      <c r="B70" s="144" t="s">
        <v>1092</v>
      </c>
      <c r="C70" s="144" t="s">
        <v>1093</v>
      </c>
      <c r="D70" s="144" t="s">
        <v>1094</v>
      </c>
      <c r="E70" s="144" t="s">
        <v>1095</v>
      </c>
    </row>
    <row r="71" spans="1:5" x14ac:dyDescent="0.2">
      <c r="A71" s="143" t="s">
        <v>1096</v>
      </c>
      <c r="B71" s="144" t="s">
        <v>1097</v>
      </c>
      <c r="C71" s="144" t="s">
        <v>1098</v>
      </c>
      <c r="D71" s="144" t="s">
        <v>1099</v>
      </c>
      <c r="E71" s="144" t="s">
        <v>1100</v>
      </c>
    </row>
    <row r="72" spans="1:5" x14ac:dyDescent="0.2">
      <c r="A72" s="143" t="s">
        <v>1101</v>
      </c>
      <c r="B72" s="144" t="s">
        <v>1102</v>
      </c>
      <c r="C72" s="144" t="s">
        <v>1103</v>
      </c>
      <c r="D72" s="144" t="s">
        <v>1104</v>
      </c>
      <c r="E72" s="144" t="s">
        <v>1105</v>
      </c>
    </row>
    <row r="73" spans="1:5" x14ac:dyDescent="0.2">
      <c r="A73" s="143" t="s">
        <v>1106</v>
      </c>
      <c r="B73" s="144" t="s">
        <v>1107</v>
      </c>
      <c r="C73" s="144">
        <v>0</v>
      </c>
      <c r="D73" s="144" t="s">
        <v>1060</v>
      </c>
      <c r="E73" s="144" t="s">
        <v>1108</v>
      </c>
    </row>
    <row r="74" spans="1:5" x14ac:dyDescent="0.2">
      <c r="A74" s="143" t="s">
        <v>1109</v>
      </c>
      <c r="B74" s="144" t="s">
        <v>1110</v>
      </c>
      <c r="C74" s="144" t="s">
        <v>1111</v>
      </c>
      <c r="D74" s="144" t="s">
        <v>1112</v>
      </c>
      <c r="E74" s="144" t="s">
        <v>1113</v>
      </c>
    </row>
    <row r="75" spans="1:5" x14ac:dyDescent="0.2">
      <c r="A75" s="142" t="s">
        <v>1114</v>
      </c>
      <c r="B75" s="142" t="s">
        <v>1115</v>
      </c>
      <c r="C75" s="142" t="s">
        <v>1116</v>
      </c>
      <c r="D75" s="142" t="s">
        <v>1117</v>
      </c>
      <c r="E75" s="142" t="s">
        <v>1118</v>
      </c>
    </row>
    <row r="76" spans="1:5" x14ac:dyDescent="0.2">
      <c r="A76" s="141" t="s">
        <v>1119</v>
      </c>
      <c r="B76" s="142" t="s">
        <v>1120</v>
      </c>
      <c r="C76" s="142" t="s">
        <v>1043</v>
      </c>
      <c r="D76" s="142" t="s">
        <v>1044</v>
      </c>
      <c r="E76" s="142" t="s">
        <v>1045</v>
      </c>
    </row>
    <row r="77" spans="1:5" x14ac:dyDescent="0.2">
      <c r="A77" s="140" t="s">
        <v>1121</v>
      </c>
    </row>
    <row r="78" spans="1:5" x14ac:dyDescent="0.2"/>
  </sheetData>
  <hyperlinks>
    <hyperlink ref="E1" location="Índice!A1" display="Volver al índice" xr:uid="{D75199CB-556A-4DB9-8F71-794CBDB48D02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806CF-D51C-4437-9DD0-4019028C5AC7}">
  <sheetPr codeName="Hoja15"/>
  <dimension ref="A1:F42"/>
  <sheetViews>
    <sheetView showGridLines="0" showRowColHeaders="0" workbookViewId="0">
      <pane ySplit="1" topLeftCell="A2" activePane="bottomLeft" state="frozen"/>
      <selection sqref="A1:F1"/>
      <selection pane="bottomLeft" sqref="A1:D1"/>
    </sheetView>
  </sheetViews>
  <sheetFormatPr baseColWidth="10" defaultColWidth="0" defaultRowHeight="12.75" customHeight="1" zeroHeight="1" x14ac:dyDescent="0.2"/>
  <cols>
    <col min="1" max="1" width="75.42578125" style="8" bestFit="1" customWidth="1"/>
    <col min="2" max="5" width="14.7109375" style="8" bestFit="1" customWidth="1"/>
    <col min="6" max="6" width="2.140625" style="8" customWidth="1"/>
    <col min="7" max="16384" width="11.42578125" style="8" hidden="1"/>
  </cols>
  <sheetData>
    <row r="1" spans="1:6" ht="20.25" customHeight="1" x14ac:dyDescent="0.2">
      <c r="A1" s="277" t="s">
        <v>1519</v>
      </c>
      <c r="B1" s="277"/>
      <c r="C1" s="277"/>
      <c r="D1" s="277"/>
      <c r="E1" s="132" t="s">
        <v>533</v>
      </c>
      <c r="F1" s="132"/>
    </row>
    <row r="2" spans="1:6" ht="12.75" customHeight="1" x14ac:dyDescent="0.2"/>
    <row r="3" spans="1:6" ht="12.75" customHeight="1" x14ac:dyDescent="0.2">
      <c r="A3" s="276"/>
      <c r="B3" s="276"/>
      <c r="C3" s="276"/>
      <c r="D3" s="276"/>
      <c r="E3" s="276"/>
    </row>
    <row r="4" spans="1:6" s="147" customFormat="1" ht="12.75" customHeight="1" x14ac:dyDescent="0.2">
      <c r="A4" s="139" t="s">
        <v>1122</v>
      </c>
      <c r="B4" s="60" t="s">
        <v>937</v>
      </c>
      <c r="C4" s="60" t="s">
        <v>938</v>
      </c>
      <c r="D4" s="60" t="s">
        <v>939</v>
      </c>
      <c r="E4" s="60" t="s">
        <v>940</v>
      </c>
    </row>
    <row r="5" spans="1:6" s="147" customFormat="1" ht="12.75" customHeight="1" x14ac:dyDescent="0.2">
      <c r="A5" s="148" t="s">
        <v>1123</v>
      </c>
      <c r="B5" s="149" t="s">
        <v>1060</v>
      </c>
      <c r="C5" s="149" t="s">
        <v>1060</v>
      </c>
      <c r="D5" s="149" t="s">
        <v>1060</v>
      </c>
      <c r="E5" s="149" t="s">
        <v>1060</v>
      </c>
    </row>
    <row r="6" spans="1:6" s="147" customFormat="1" ht="12.75" customHeight="1" x14ac:dyDescent="0.2">
      <c r="A6" s="148" t="s">
        <v>1060</v>
      </c>
      <c r="B6" s="149" t="s">
        <v>937</v>
      </c>
      <c r="C6" s="149" t="s">
        <v>938</v>
      </c>
      <c r="D6" s="149" t="s">
        <v>939</v>
      </c>
      <c r="E6" s="149" t="s">
        <v>940</v>
      </c>
    </row>
    <row r="7" spans="1:6" s="147" customFormat="1" ht="12.75" customHeight="1" x14ac:dyDescent="0.2">
      <c r="A7" s="150" t="s">
        <v>1124</v>
      </c>
      <c r="B7" s="137" t="s">
        <v>1125</v>
      </c>
      <c r="C7" s="137" t="s">
        <v>1126</v>
      </c>
      <c r="D7" s="137" t="s">
        <v>1127</v>
      </c>
      <c r="E7" s="137" t="s">
        <v>1128</v>
      </c>
    </row>
    <row r="8" spans="1:6" s="147" customFormat="1" ht="12.75" customHeight="1" x14ac:dyDescent="0.2">
      <c r="A8" s="150" t="s">
        <v>1129</v>
      </c>
      <c r="B8" s="137" t="s">
        <v>1130</v>
      </c>
      <c r="C8" s="137" t="s">
        <v>1131</v>
      </c>
      <c r="D8" s="137" t="s">
        <v>1132</v>
      </c>
      <c r="E8" s="137" t="s">
        <v>1133</v>
      </c>
    </row>
    <row r="9" spans="1:6" s="147" customFormat="1" ht="12.75" customHeight="1" x14ac:dyDescent="0.2">
      <c r="A9" s="150" t="s">
        <v>1134</v>
      </c>
      <c r="B9" s="137" t="s">
        <v>1135</v>
      </c>
      <c r="C9" s="137" t="s">
        <v>1136</v>
      </c>
      <c r="D9" s="137" t="s">
        <v>1137</v>
      </c>
      <c r="E9" s="137" t="s">
        <v>1138</v>
      </c>
    </row>
    <row r="10" spans="1:6" s="147" customFormat="1" ht="12.75" customHeight="1" x14ac:dyDescent="0.2">
      <c r="A10" s="150" t="s">
        <v>1139</v>
      </c>
      <c r="B10" s="137" t="s">
        <v>1140</v>
      </c>
      <c r="C10" s="137" t="s">
        <v>1141</v>
      </c>
      <c r="D10" s="137" t="s">
        <v>1142</v>
      </c>
      <c r="E10" s="137" t="s">
        <v>1143</v>
      </c>
    </row>
    <row r="11" spans="1:6" s="147" customFormat="1" ht="12.75" customHeight="1" x14ac:dyDescent="0.2">
      <c r="A11" s="150" t="s">
        <v>1144</v>
      </c>
      <c r="B11" s="137" t="s">
        <v>1145</v>
      </c>
      <c r="C11" s="137" t="s">
        <v>1146</v>
      </c>
      <c r="D11" s="137" t="s">
        <v>1147</v>
      </c>
      <c r="E11" s="137" t="s">
        <v>1148</v>
      </c>
    </row>
    <row r="12" spans="1:6" s="147" customFormat="1" ht="12.75" customHeight="1" x14ac:dyDescent="0.2">
      <c r="A12" s="150" t="s">
        <v>1149</v>
      </c>
      <c r="B12" s="137" t="s">
        <v>1150</v>
      </c>
      <c r="C12" s="137" t="s">
        <v>1151</v>
      </c>
      <c r="D12" s="137" t="s">
        <v>1152</v>
      </c>
      <c r="E12" s="137" t="s">
        <v>1153</v>
      </c>
    </row>
    <row r="13" spans="1:6" s="147" customFormat="1" ht="12.75" customHeight="1" x14ac:dyDescent="0.2">
      <c r="A13" s="150" t="s">
        <v>1154</v>
      </c>
      <c r="B13" s="137" t="s">
        <v>1155</v>
      </c>
      <c r="C13" s="137" t="s">
        <v>1156</v>
      </c>
      <c r="D13" s="137" t="s">
        <v>1157</v>
      </c>
      <c r="E13" s="137" t="s">
        <v>1158</v>
      </c>
    </row>
    <row r="14" spans="1:6" s="147" customFormat="1" ht="12.75" customHeight="1" x14ac:dyDescent="0.2">
      <c r="A14" s="135" t="s">
        <v>1159</v>
      </c>
      <c r="B14" s="135" t="s">
        <v>1160</v>
      </c>
      <c r="C14" s="135" t="s">
        <v>1161</v>
      </c>
      <c r="D14" s="135" t="s">
        <v>1162</v>
      </c>
      <c r="E14" s="135" t="s">
        <v>1163</v>
      </c>
    </row>
    <row r="15" spans="1:6" s="147" customFormat="1" ht="12.75" customHeight="1" x14ac:dyDescent="0.2">
      <c r="A15" s="150" t="s">
        <v>1164</v>
      </c>
      <c r="B15" s="137" t="s">
        <v>1165</v>
      </c>
      <c r="C15" s="137" t="s">
        <v>1166</v>
      </c>
      <c r="D15" s="137" t="s">
        <v>1167</v>
      </c>
      <c r="E15" s="137" t="s">
        <v>1168</v>
      </c>
    </row>
    <row r="16" spans="1:6" s="147" customFormat="1" ht="12.75" customHeight="1" x14ac:dyDescent="0.2">
      <c r="A16" s="150" t="s">
        <v>1169</v>
      </c>
      <c r="B16" s="137" t="s">
        <v>1170</v>
      </c>
      <c r="C16" s="137" t="s">
        <v>1171</v>
      </c>
      <c r="D16" s="137" t="s">
        <v>1172</v>
      </c>
      <c r="E16" s="137" t="s">
        <v>1173</v>
      </c>
    </row>
    <row r="17" spans="1:5" s="147" customFormat="1" ht="12.75" customHeight="1" x14ac:dyDescent="0.2">
      <c r="A17" s="150" t="s">
        <v>1174</v>
      </c>
      <c r="B17" s="137" t="s">
        <v>1175</v>
      </c>
      <c r="C17" s="137" t="s">
        <v>1176</v>
      </c>
      <c r="D17" s="137" t="s">
        <v>1177</v>
      </c>
      <c r="E17" s="137" t="s">
        <v>1178</v>
      </c>
    </row>
    <row r="18" spans="1:5" s="147" customFormat="1" ht="12.75" customHeight="1" x14ac:dyDescent="0.2">
      <c r="A18" s="150" t="s">
        <v>1179</v>
      </c>
      <c r="B18" s="137" t="s">
        <v>1180</v>
      </c>
      <c r="C18" s="137" t="s">
        <v>1181</v>
      </c>
      <c r="D18" s="137" t="s">
        <v>1182</v>
      </c>
      <c r="E18" s="137" t="s">
        <v>1183</v>
      </c>
    </row>
    <row r="19" spans="1:5" s="147" customFormat="1" ht="12.75" customHeight="1" x14ac:dyDescent="0.2">
      <c r="A19" s="150" t="s">
        <v>1184</v>
      </c>
      <c r="B19" s="137" t="s">
        <v>1185</v>
      </c>
      <c r="C19" s="137" t="s">
        <v>1186</v>
      </c>
      <c r="D19" s="137" t="s">
        <v>1187</v>
      </c>
      <c r="E19" s="137" t="s">
        <v>1188</v>
      </c>
    </row>
    <row r="20" spans="1:5" s="147" customFormat="1" ht="12.75" customHeight="1" x14ac:dyDescent="0.2">
      <c r="A20" s="135" t="s">
        <v>1189</v>
      </c>
      <c r="B20" s="135" t="s">
        <v>1190</v>
      </c>
      <c r="C20" s="135" t="s">
        <v>1191</v>
      </c>
      <c r="D20" s="135" t="s">
        <v>1192</v>
      </c>
      <c r="E20" s="135" t="s">
        <v>1193</v>
      </c>
    </row>
    <row r="21" spans="1:5" s="147" customFormat="1" ht="12.75" customHeight="1" x14ac:dyDescent="0.2">
      <c r="A21" s="134" t="s">
        <v>1194</v>
      </c>
      <c r="B21" s="135" t="s">
        <v>1195</v>
      </c>
      <c r="C21" s="135" t="s">
        <v>1196</v>
      </c>
      <c r="D21" s="135" t="s">
        <v>1197</v>
      </c>
      <c r="E21" s="135" t="s">
        <v>1198</v>
      </c>
    </row>
    <row r="22" spans="1:5" s="147" customFormat="1" ht="12.75" customHeight="1" x14ac:dyDescent="0.2">
      <c r="A22" s="150" t="s">
        <v>1199</v>
      </c>
      <c r="B22" s="137" t="s">
        <v>1200</v>
      </c>
      <c r="C22" s="137" t="s">
        <v>1201</v>
      </c>
      <c r="D22" s="137" t="s">
        <v>1202</v>
      </c>
      <c r="E22" s="137" t="s">
        <v>1203</v>
      </c>
    </row>
    <row r="23" spans="1:5" s="147" customFormat="1" ht="12.75" customHeight="1" x14ac:dyDescent="0.2">
      <c r="A23" s="150" t="s">
        <v>1204</v>
      </c>
      <c r="B23" s="137" t="s">
        <v>1205</v>
      </c>
      <c r="C23" s="137" t="s">
        <v>1206</v>
      </c>
      <c r="D23" s="137" t="s">
        <v>1207</v>
      </c>
      <c r="E23" s="137" t="s">
        <v>1208</v>
      </c>
    </row>
    <row r="24" spans="1:5" s="147" customFormat="1" ht="12.75" customHeight="1" x14ac:dyDescent="0.2">
      <c r="A24" s="150" t="s">
        <v>1209</v>
      </c>
      <c r="B24" s="137" t="s">
        <v>1060</v>
      </c>
      <c r="C24" s="137" t="s">
        <v>1060</v>
      </c>
      <c r="D24" s="137" t="s">
        <v>1060</v>
      </c>
      <c r="E24" s="137" t="s">
        <v>1060</v>
      </c>
    </row>
    <row r="25" spans="1:5" s="147" customFormat="1" ht="12.75" customHeight="1" x14ac:dyDescent="0.2">
      <c r="A25" s="150" t="s">
        <v>1210</v>
      </c>
      <c r="B25" s="137" t="s">
        <v>1060</v>
      </c>
      <c r="C25" s="137" t="s">
        <v>1060</v>
      </c>
      <c r="D25" s="137" t="s">
        <v>1060</v>
      </c>
      <c r="E25" s="137" t="s">
        <v>1060</v>
      </c>
    </row>
    <row r="26" spans="1:5" s="147" customFormat="1" ht="12.75" customHeight="1" x14ac:dyDescent="0.2">
      <c r="A26" s="134" t="s">
        <v>1211</v>
      </c>
      <c r="B26" s="135" t="s">
        <v>1212</v>
      </c>
      <c r="C26" s="135" t="s">
        <v>1213</v>
      </c>
      <c r="D26" s="135" t="s">
        <v>1214</v>
      </c>
      <c r="E26" s="135" t="s">
        <v>1215</v>
      </c>
    </row>
    <row r="27" spans="1:5" s="147" customFormat="1" ht="12.75" customHeight="1" x14ac:dyDescent="0.2">
      <c r="A27" s="150" t="s">
        <v>1216</v>
      </c>
      <c r="B27" s="137" t="s">
        <v>1217</v>
      </c>
      <c r="C27" s="137" t="s">
        <v>1218</v>
      </c>
      <c r="D27" s="137" t="s">
        <v>1219</v>
      </c>
      <c r="E27" s="137" t="s">
        <v>1220</v>
      </c>
    </row>
    <row r="28" spans="1:5" s="147" customFormat="1" ht="12.75" customHeight="1" x14ac:dyDescent="0.2">
      <c r="A28" s="150" t="s">
        <v>1221</v>
      </c>
      <c r="B28" s="137" t="s">
        <v>1222</v>
      </c>
      <c r="C28" s="137" t="s">
        <v>1223</v>
      </c>
      <c r="D28" s="137" t="s">
        <v>1224</v>
      </c>
      <c r="E28" s="137" t="s">
        <v>1225</v>
      </c>
    </row>
    <row r="29" spans="1:5" s="147" customFormat="1" ht="12.75" customHeight="1" x14ac:dyDescent="0.2">
      <c r="A29" s="150" t="s">
        <v>1226</v>
      </c>
      <c r="B29" s="137" t="s">
        <v>1060</v>
      </c>
      <c r="C29" s="137" t="s">
        <v>1060</v>
      </c>
      <c r="D29" s="137" t="s">
        <v>1060</v>
      </c>
      <c r="E29" s="137" t="s">
        <v>1060</v>
      </c>
    </row>
    <row r="30" spans="1:5" s="147" customFormat="1" ht="12.75" customHeight="1" x14ac:dyDescent="0.2">
      <c r="A30" s="150" t="s">
        <v>1227</v>
      </c>
      <c r="B30" s="137" t="s">
        <v>1060</v>
      </c>
      <c r="C30" s="137" t="s">
        <v>1060</v>
      </c>
      <c r="D30" s="137" t="s">
        <v>1060</v>
      </c>
      <c r="E30" s="137" t="s">
        <v>1060</v>
      </c>
    </row>
    <row r="31" spans="1:5" s="147" customFormat="1" ht="12.75" customHeight="1" x14ac:dyDescent="0.2">
      <c r="A31" s="150" t="s">
        <v>1228</v>
      </c>
      <c r="B31" s="137" t="s">
        <v>1229</v>
      </c>
      <c r="C31" s="137" t="s">
        <v>1230</v>
      </c>
      <c r="D31" s="137" t="s">
        <v>1231</v>
      </c>
      <c r="E31" s="137" t="s">
        <v>1232</v>
      </c>
    </row>
    <row r="32" spans="1:5" s="147" customFormat="1" ht="12.75" customHeight="1" x14ac:dyDescent="0.2">
      <c r="A32" s="150" t="s">
        <v>1233</v>
      </c>
      <c r="B32" s="137" t="s">
        <v>1234</v>
      </c>
      <c r="C32" s="137" t="s">
        <v>1235</v>
      </c>
      <c r="D32" s="137" t="s">
        <v>1236</v>
      </c>
      <c r="E32" s="137" t="s">
        <v>1237</v>
      </c>
    </row>
    <row r="33" spans="1:5" s="147" customFormat="1" ht="12.75" customHeight="1" x14ac:dyDescent="0.2">
      <c r="A33" s="134" t="s">
        <v>1238</v>
      </c>
      <c r="B33" s="135" t="s">
        <v>1239</v>
      </c>
      <c r="C33" s="135" t="s">
        <v>1240</v>
      </c>
      <c r="D33" s="135" t="s">
        <v>1241</v>
      </c>
      <c r="E33" s="135" t="s">
        <v>1242</v>
      </c>
    </row>
    <row r="34" spans="1:5" s="147" customFormat="1" ht="12.75" customHeight="1" x14ac:dyDescent="0.2">
      <c r="A34" s="150" t="s">
        <v>1243</v>
      </c>
      <c r="B34" s="137" t="s">
        <v>1244</v>
      </c>
      <c r="C34" s="137">
        <v>0</v>
      </c>
      <c r="D34" s="137">
        <v>0</v>
      </c>
      <c r="E34" s="137">
        <v>0</v>
      </c>
    </row>
    <row r="35" spans="1:5" s="147" customFormat="1" ht="12.75" customHeight="1" x14ac:dyDescent="0.2">
      <c r="A35" s="150" t="s">
        <v>1245</v>
      </c>
      <c r="B35" s="137" t="s">
        <v>1060</v>
      </c>
      <c r="C35" s="137" t="s">
        <v>1060</v>
      </c>
      <c r="D35" s="137" t="s">
        <v>1060</v>
      </c>
      <c r="E35" s="137" t="s">
        <v>1060</v>
      </c>
    </row>
    <row r="36" spans="1:5" s="147" customFormat="1" ht="12.75" customHeight="1" x14ac:dyDescent="0.2">
      <c r="A36" s="150" t="s">
        <v>1246</v>
      </c>
      <c r="B36" s="137" t="s">
        <v>1247</v>
      </c>
      <c r="C36" s="137">
        <v>0</v>
      </c>
      <c r="D36" s="137">
        <v>0</v>
      </c>
      <c r="E36" s="137">
        <v>0</v>
      </c>
    </row>
    <row r="37" spans="1:5" s="147" customFormat="1" ht="12.75" customHeight="1" x14ac:dyDescent="0.2">
      <c r="A37" s="134" t="s">
        <v>1248</v>
      </c>
      <c r="B37" s="135" t="s">
        <v>1249</v>
      </c>
      <c r="C37" s="135" t="s">
        <v>1250</v>
      </c>
      <c r="D37" s="135" t="s">
        <v>1251</v>
      </c>
      <c r="E37" s="135" t="s">
        <v>1252</v>
      </c>
    </row>
    <row r="38" spans="1:5" s="147" customFormat="1" ht="12.75" customHeight="1" x14ac:dyDescent="0.2">
      <c r="A38" s="151" t="s">
        <v>1253</v>
      </c>
      <c r="B38" s="152" t="s">
        <v>1254</v>
      </c>
      <c r="C38" s="152" t="s">
        <v>1255</v>
      </c>
      <c r="D38" s="152" t="s">
        <v>1256</v>
      </c>
      <c r="E38" s="152" t="s">
        <v>1257</v>
      </c>
    </row>
    <row r="39" spans="1:5" s="147" customFormat="1" ht="12.75" customHeight="1" x14ac:dyDescent="0.2">
      <c r="A39" s="134" t="s">
        <v>1258</v>
      </c>
      <c r="B39" s="153" t="s">
        <v>1259</v>
      </c>
      <c r="C39" s="153" t="s">
        <v>1260</v>
      </c>
      <c r="D39" s="153" t="s">
        <v>1261</v>
      </c>
      <c r="E39" s="153" t="s">
        <v>1262</v>
      </c>
    </row>
    <row r="40" spans="1:5" s="147" customFormat="1" ht="12.75" customHeight="1" x14ac:dyDescent="0.2">
      <c r="A40" s="134" t="s">
        <v>1263</v>
      </c>
      <c r="B40" s="153" t="s">
        <v>1264</v>
      </c>
      <c r="C40" s="153" t="s">
        <v>1265</v>
      </c>
      <c r="D40" s="153" t="s">
        <v>1266</v>
      </c>
      <c r="E40" s="153" t="s">
        <v>1267</v>
      </c>
    </row>
    <row r="41" spans="1:5" ht="12.75" customHeight="1" x14ac:dyDescent="0.2">
      <c r="A41" s="140" t="s">
        <v>1121</v>
      </c>
    </row>
    <row r="42" spans="1:5" ht="12.75" customHeight="1" x14ac:dyDescent="0.2"/>
  </sheetData>
  <mergeCells count="2">
    <mergeCell ref="A3:E3"/>
    <mergeCell ref="A1:D1"/>
  </mergeCells>
  <hyperlinks>
    <hyperlink ref="E1" location="Índice!A1" display="Volver al índice" xr:uid="{27EFBF98-DD69-4841-9EAE-7C3309D1A3AA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BC981-FF31-4D1D-94D8-D6903E28D22D}">
  <sheetPr codeName="Hoja16"/>
  <dimension ref="A1:T55"/>
  <sheetViews>
    <sheetView showGridLines="0" showRowColHeaders="0" zoomScaleNormal="100" workbookViewId="0">
      <pane ySplit="2" topLeftCell="A3" activePane="bottomLeft" state="frozen"/>
      <selection pane="bottomLeft" activeCell="A8" sqref="A8"/>
    </sheetView>
  </sheetViews>
  <sheetFormatPr baseColWidth="10" defaultColWidth="0" defaultRowHeight="12.75" customHeight="1" zeroHeight="1" x14ac:dyDescent="0.2"/>
  <cols>
    <col min="1" max="1" width="63.42578125" style="154" bestFit="1" customWidth="1"/>
    <col min="2" max="5" width="15.7109375" style="154" bestFit="1" customWidth="1"/>
    <col min="6" max="6" width="1.85546875" style="154" customWidth="1"/>
    <col min="7" max="9" width="11.42578125" style="154" hidden="1" customWidth="1"/>
    <col min="10" max="10" width="61.7109375" style="154" hidden="1" customWidth="1"/>
    <col min="11" max="14" width="13.7109375" style="154" hidden="1" customWidth="1"/>
    <col min="15" max="20" width="0" style="154" hidden="1" customWidth="1"/>
    <col min="21" max="16384" width="11.42578125" style="154" hidden="1"/>
  </cols>
  <sheetData>
    <row r="1" spans="1:6" s="45" customFormat="1" ht="23.25" customHeight="1" x14ac:dyDescent="0.25">
      <c r="A1" s="278" t="s">
        <v>1541</v>
      </c>
      <c r="B1" s="279"/>
      <c r="C1" s="279"/>
      <c r="D1" s="279"/>
      <c r="E1" s="155" t="s">
        <v>533</v>
      </c>
      <c r="F1" s="155"/>
    </row>
    <row r="2" spans="1:6" ht="12.75" customHeight="1" x14ac:dyDescent="0.2">
      <c r="A2" s="156" t="s">
        <v>1268</v>
      </c>
      <c r="B2" s="156">
        <v>2020</v>
      </c>
      <c r="C2" s="156">
        <v>2021</v>
      </c>
      <c r="D2" s="156">
        <v>2022</v>
      </c>
      <c r="E2" s="156">
        <v>2023</v>
      </c>
    </row>
    <row r="3" spans="1:6" ht="12.75" customHeight="1" x14ac:dyDescent="0.2">
      <c r="A3" s="156" t="s">
        <v>1269</v>
      </c>
      <c r="B3" s="156"/>
      <c r="C3" s="156"/>
      <c r="D3" s="156"/>
      <c r="E3" s="156"/>
    </row>
    <row r="4" spans="1:6" ht="12.75" customHeight="1" x14ac:dyDescent="0.2">
      <c r="A4" s="157" t="s">
        <v>1270</v>
      </c>
      <c r="B4" s="158">
        <v>10509827128.41</v>
      </c>
      <c r="C4" s="158">
        <v>10620782540.07</v>
      </c>
      <c r="D4" s="158">
        <v>10640733564.860001</v>
      </c>
      <c r="E4" s="158">
        <v>11962994829.379999</v>
      </c>
    </row>
    <row r="5" spans="1:6" ht="12.75" customHeight="1" x14ac:dyDescent="0.2">
      <c r="A5" s="159" t="s">
        <v>1271</v>
      </c>
      <c r="B5" s="160">
        <v>5914031809.25</v>
      </c>
      <c r="C5" s="160">
        <v>5949214225.1999998</v>
      </c>
      <c r="D5" s="160">
        <v>6174904901.6999998</v>
      </c>
      <c r="E5" s="160">
        <v>6863085725.8199997</v>
      </c>
    </row>
    <row r="6" spans="1:6" ht="12.75" customHeight="1" x14ac:dyDescent="0.2">
      <c r="A6" s="159" t="s">
        <v>1129</v>
      </c>
      <c r="B6" s="160">
        <v>4347803541.54</v>
      </c>
      <c r="C6" s="160">
        <v>4413043435.6999998</v>
      </c>
      <c r="D6" s="160">
        <v>4189196790.5700002</v>
      </c>
      <c r="E6" s="160">
        <v>4749773082.1400003</v>
      </c>
    </row>
    <row r="7" spans="1:6" ht="12.75" customHeight="1" x14ac:dyDescent="0.2">
      <c r="A7" s="159" t="s">
        <v>1134</v>
      </c>
      <c r="B7" s="160">
        <v>158371435.80000001</v>
      </c>
      <c r="C7" s="160">
        <v>162276989.81</v>
      </c>
      <c r="D7" s="160">
        <v>165688792.41</v>
      </c>
      <c r="E7" s="160">
        <v>166528611.78999999</v>
      </c>
    </row>
    <row r="8" spans="1:6" ht="12.75" customHeight="1" x14ac:dyDescent="0.2">
      <c r="A8" s="159" t="s">
        <v>1272</v>
      </c>
      <c r="B8" s="160"/>
      <c r="C8" s="160"/>
      <c r="D8" s="160"/>
      <c r="E8" s="160">
        <v>63.6</v>
      </c>
    </row>
    <row r="9" spans="1:6" ht="12.75" customHeight="1" x14ac:dyDescent="0.2">
      <c r="A9" s="159" t="s">
        <v>1273</v>
      </c>
      <c r="B9" s="160">
        <v>9447878.9600000009</v>
      </c>
      <c r="C9" s="160">
        <v>8759801.6600000001</v>
      </c>
      <c r="D9" s="160">
        <v>10236325.68</v>
      </c>
      <c r="E9" s="160">
        <v>53780629.049999997</v>
      </c>
    </row>
    <row r="10" spans="1:6" ht="12.75" customHeight="1" x14ac:dyDescent="0.2">
      <c r="A10" s="159" t="s">
        <v>1274</v>
      </c>
      <c r="B10" s="160">
        <v>80172462.859999999</v>
      </c>
      <c r="C10" s="160">
        <v>87488087.700000003</v>
      </c>
      <c r="D10" s="160">
        <v>100706690.90000001</v>
      </c>
      <c r="E10" s="160">
        <v>129826780.58</v>
      </c>
    </row>
    <row r="11" spans="1:6" ht="12.75" customHeight="1" x14ac:dyDescent="0.2">
      <c r="A11" s="161" t="s">
        <v>1275</v>
      </c>
      <c r="B11" s="158">
        <v>10049087651.57</v>
      </c>
      <c r="C11" s="158">
        <v>10969823899.969999</v>
      </c>
      <c r="D11" s="158">
        <v>10743334983.639999</v>
      </c>
      <c r="E11" s="158">
        <v>11627602499.120001</v>
      </c>
    </row>
    <row r="12" spans="1:6" ht="12.75" customHeight="1" x14ac:dyDescent="0.2">
      <c r="A12" s="159" t="s">
        <v>1276</v>
      </c>
      <c r="B12" s="160">
        <v>4192848595.7600002</v>
      </c>
      <c r="C12" s="160">
        <v>4690172410.7600002</v>
      </c>
      <c r="D12" s="160">
        <v>4554034491.25</v>
      </c>
      <c r="E12" s="160">
        <v>4783196770.7700005</v>
      </c>
    </row>
    <row r="13" spans="1:6" ht="12.75" customHeight="1" x14ac:dyDescent="0.2">
      <c r="A13" s="159" t="s">
        <v>1277</v>
      </c>
      <c r="B13" s="160">
        <v>3642797756.3400002</v>
      </c>
      <c r="C13" s="160">
        <v>4146382208.3299999</v>
      </c>
      <c r="D13" s="160">
        <v>4096231768.6300001</v>
      </c>
      <c r="E13" s="160">
        <v>4509092811</v>
      </c>
    </row>
    <row r="14" spans="1:6" ht="12.75" customHeight="1" x14ac:dyDescent="0.2">
      <c r="A14" s="159" t="s">
        <v>1278</v>
      </c>
      <c r="B14" s="160">
        <v>45976480.93</v>
      </c>
      <c r="C14" s="160">
        <v>51779730.399999999</v>
      </c>
      <c r="D14" s="160">
        <v>52205131.729999997</v>
      </c>
      <c r="E14" s="160">
        <v>89819710.879999995</v>
      </c>
    </row>
    <row r="15" spans="1:6" ht="12.75" customHeight="1" x14ac:dyDescent="0.2">
      <c r="A15" s="159" t="s">
        <v>1279</v>
      </c>
      <c r="B15" s="160">
        <v>1973516732.5799999</v>
      </c>
      <c r="C15" s="160">
        <v>1922423286.6099999</v>
      </c>
      <c r="D15" s="160">
        <v>1872152138.1800001</v>
      </c>
      <c r="E15" s="160">
        <v>2017887827.4300001</v>
      </c>
    </row>
    <row r="16" spans="1:6" ht="12.75" customHeight="1" x14ac:dyDescent="0.2">
      <c r="A16" s="159" t="s">
        <v>1280</v>
      </c>
      <c r="B16" s="160"/>
      <c r="C16" s="160"/>
      <c r="D16" s="160"/>
      <c r="E16" s="160">
        <v>174558</v>
      </c>
    </row>
    <row r="17" spans="1:20" ht="12.75" customHeight="1" x14ac:dyDescent="0.2">
      <c r="A17" s="159" t="s">
        <v>1281</v>
      </c>
      <c r="B17" s="160">
        <v>191587346.22999999</v>
      </c>
      <c r="C17" s="160">
        <v>151746783.36000001</v>
      </c>
      <c r="D17" s="160">
        <v>167093446.31999999</v>
      </c>
      <c r="E17" s="160">
        <v>221632915.78</v>
      </c>
    </row>
    <row r="18" spans="1:20" ht="12.75" customHeight="1" x14ac:dyDescent="0.2">
      <c r="A18" s="159" t="s">
        <v>1282</v>
      </c>
      <c r="B18" s="160">
        <v>2360739.73</v>
      </c>
      <c r="C18" s="160">
        <v>7319480.5099999998</v>
      </c>
      <c r="D18" s="160">
        <v>1443449.53</v>
      </c>
      <c r="E18" s="160">
        <v>5972463.2599999998</v>
      </c>
    </row>
    <row r="19" spans="1:20" ht="12.75" customHeight="1" x14ac:dyDescent="0.2">
      <c r="A19" s="161" t="s">
        <v>1283</v>
      </c>
      <c r="B19" s="158">
        <v>460739476.83999997</v>
      </c>
      <c r="C19" s="158">
        <v>-349041359.89999998</v>
      </c>
      <c r="D19" s="158">
        <v>-102601418.78</v>
      </c>
      <c r="E19" s="158">
        <v>335392330.25999999</v>
      </c>
    </row>
    <row r="20" spans="1:20" ht="12.75" customHeight="1" x14ac:dyDescent="0.2">
      <c r="A20" s="156" t="s">
        <v>1284</v>
      </c>
      <c r="B20" s="158"/>
      <c r="C20" s="158"/>
      <c r="D20" s="158"/>
      <c r="E20" s="158"/>
    </row>
    <row r="21" spans="1:20" ht="12.75" customHeight="1" x14ac:dyDescent="0.2">
      <c r="A21" s="161" t="s">
        <v>1285</v>
      </c>
      <c r="B21" s="158">
        <v>50789034.140000001</v>
      </c>
      <c r="C21" s="158">
        <v>54228180.770000003</v>
      </c>
      <c r="D21" s="158">
        <v>81974374.469999999</v>
      </c>
      <c r="E21" s="158">
        <v>109280462.11</v>
      </c>
    </row>
    <row r="22" spans="1:20" ht="12.75" customHeight="1" x14ac:dyDescent="0.2">
      <c r="A22" s="159" t="s">
        <v>1286</v>
      </c>
      <c r="B22" s="160">
        <v>1315185.1499999999</v>
      </c>
      <c r="C22" s="160">
        <v>16921393.219999999</v>
      </c>
      <c r="D22" s="160">
        <v>18187801.120000001</v>
      </c>
      <c r="E22" s="160">
        <v>29998656.600000001</v>
      </c>
    </row>
    <row r="23" spans="1:20" ht="12.75" customHeight="1" x14ac:dyDescent="0.2">
      <c r="A23" s="159" t="s">
        <v>1287</v>
      </c>
      <c r="B23" s="160">
        <v>14021639.359999999</v>
      </c>
      <c r="C23" s="160">
        <v>3459765.99</v>
      </c>
      <c r="D23" s="160">
        <v>1201803.1299999999</v>
      </c>
      <c r="E23" s="160">
        <v>1677263.8</v>
      </c>
    </row>
    <row r="24" spans="1:20" ht="12.75" customHeight="1" x14ac:dyDescent="0.2">
      <c r="A24" s="159" t="s">
        <v>1288</v>
      </c>
      <c r="B24" s="160">
        <v>35452209.630000003</v>
      </c>
      <c r="C24" s="160">
        <v>33847021.560000002</v>
      </c>
      <c r="D24" s="160">
        <v>62584770.219999999</v>
      </c>
      <c r="E24" s="160">
        <v>77604541.709999993</v>
      </c>
    </row>
    <row r="25" spans="1:20" ht="12.75" customHeight="1" x14ac:dyDescent="0.2">
      <c r="A25" s="161" t="s">
        <v>1289</v>
      </c>
      <c r="B25" s="158">
        <v>531847511.04000002</v>
      </c>
      <c r="C25" s="158">
        <v>604016809.25999999</v>
      </c>
      <c r="D25" s="158">
        <v>614154473.45000005</v>
      </c>
      <c r="E25" s="158">
        <v>857725013.91999996</v>
      </c>
    </row>
    <row r="26" spans="1:20" ht="12.75" customHeight="1" x14ac:dyDescent="0.2">
      <c r="A26" s="159" t="s">
        <v>1290</v>
      </c>
      <c r="B26" s="160">
        <v>455511083.31999999</v>
      </c>
      <c r="C26" s="160">
        <v>549106196.11000001</v>
      </c>
      <c r="D26" s="160">
        <v>557711714.13999999</v>
      </c>
      <c r="E26" s="160">
        <v>798121548.24000001</v>
      </c>
    </row>
    <row r="27" spans="1:20" ht="12.75" customHeight="1" x14ac:dyDescent="0.2">
      <c r="A27" s="159" t="s">
        <v>1291</v>
      </c>
      <c r="B27" s="160">
        <v>76336427.719999999</v>
      </c>
      <c r="C27" s="160">
        <v>54910613.149999999</v>
      </c>
      <c r="D27" s="160">
        <v>56442759.310000002</v>
      </c>
      <c r="E27" s="160">
        <v>59603465.68</v>
      </c>
    </row>
    <row r="28" spans="1:20" ht="12.75" customHeight="1" x14ac:dyDescent="0.2">
      <c r="A28" s="159" t="s">
        <v>1292</v>
      </c>
      <c r="B28" s="160"/>
      <c r="C28" s="160"/>
      <c r="D28" s="160"/>
      <c r="E28" s="160"/>
    </row>
    <row r="29" spans="1:20" ht="12.75" customHeight="1" x14ac:dyDescent="0.2">
      <c r="A29" s="161" t="s">
        <v>1293</v>
      </c>
      <c r="B29" s="158">
        <v>-481058476.89999998</v>
      </c>
      <c r="C29" s="158">
        <v>-549788628.49000001</v>
      </c>
      <c r="D29" s="158">
        <v>-532180098.98000002</v>
      </c>
      <c r="E29" s="158">
        <v>-748444551.80999994</v>
      </c>
    </row>
    <row r="30" spans="1:20" ht="12.75" customHeight="1" x14ac:dyDescent="0.2">
      <c r="A30" s="156" t="s">
        <v>1294</v>
      </c>
      <c r="B30" s="158"/>
      <c r="C30" s="158"/>
      <c r="D30" s="158"/>
      <c r="E30" s="158"/>
    </row>
    <row r="31" spans="1:20" ht="12.75" customHeight="1" x14ac:dyDescent="0.2">
      <c r="A31" s="161" t="s">
        <v>1295</v>
      </c>
      <c r="B31" s="158">
        <v>4644796.4400000004</v>
      </c>
      <c r="C31" s="158">
        <v>9217771.1799999997</v>
      </c>
      <c r="D31" s="158">
        <v>2023696.41</v>
      </c>
      <c r="E31" s="158">
        <v>37729022.640000001</v>
      </c>
      <c r="T31" s="154" t="s">
        <v>1121</v>
      </c>
    </row>
    <row r="32" spans="1:20" ht="12.75" customHeight="1" x14ac:dyDescent="0.2">
      <c r="A32" s="159" t="s">
        <v>1296</v>
      </c>
      <c r="B32" s="160"/>
      <c r="C32" s="160"/>
      <c r="D32" s="160"/>
      <c r="E32" s="160"/>
    </row>
    <row r="33" spans="1:5" ht="12.75" customHeight="1" x14ac:dyDescent="0.2">
      <c r="A33" s="159" t="s">
        <v>1297</v>
      </c>
      <c r="B33" s="160">
        <v>4644796.4400000004</v>
      </c>
      <c r="C33" s="160">
        <v>9217771.1799999997</v>
      </c>
      <c r="D33" s="160">
        <v>2023696.41</v>
      </c>
      <c r="E33" s="160">
        <v>37729022.640000001</v>
      </c>
    </row>
    <row r="34" spans="1:5" ht="12.75" customHeight="1" x14ac:dyDescent="0.2">
      <c r="A34" s="161" t="s">
        <v>1298</v>
      </c>
      <c r="B34" s="158"/>
      <c r="C34" s="158"/>
      <c r="D34" s="158"/>
      <c r="E34" s="158"/>
    </row>
    <row r="35" spans="1:5" ht="12.75" customHeight="1" x14ac:dyDescent="0.2">
      <c r="A35" s="159" t="s">
        <v>1299</v>
      </c>
      <c r="B35" s="160"/>
      <c r="C35" s="160"/>
      <c r="D35" s="160"/>
      <c r="E35" s="160"/>
    </row>
    <row r="36" spans="1:5" ht="12.75" customHeight="1" x14ac:dyDescent="0.2">
      <c r="A36" s="159" t="s">
        <v>1300</v>
      </c>
      <c r="B36" s="160"/>
      <c r="C36" s="160"/>
      <c r="D36" s="160"/>
      <c r="E36" s="160"/>
    </row>
    <row r="37" spans="1:5" ht="12.75" customHeight="1" x14ac:dyDescent="0.2">
      <c r="A37" s="161" t="s">
        <v>1301</v>
      </c>
      <c r="B37" s="158">
        <v>1624689208.54</v>
      </c>
      <c r="C37" s="158">
        <v>1537835569.73</v>
      </c>
      <c r="D37" s="158">
        <v>1220429548.4000001</v>
      </c>
      <c r="E37" s="158">
        <v>1806182933.3099999</v>
      </c>
    </row>
    <row r="38" spans="1:5" ht="12.75" customHeight="1" x14ac:dyDescent="0.2">
      <c r="A38" s="159" t="s">
        <v>1302</v>
      </c>
      <c r="B38" s="160"/>
      <c r="C38" s="160"/>
      <c r="D38" s="160"/>
      <c r="E38" s="160">
        <v>495860000</v>
      </c>
    </row>
    <row r="39" spans="1:5" ht="12.75" customHeight="1" x14ac:dyDescent="0.2">
      <c r="A39" s="159" t="s">
        <v>1303</v>
      </c>
      <c r="B39" s="160">
        <v>1624681916.79</v>
      </c>
      <c r="C39" s="160">
        <v>907537440.73000002</v>
      </c>
      <c r="D39" s="160">
        <v>1227100000</v>
      </c>
      <c r="E39" s="160">
        <v>1312875000</v>
      </c>
    </row>
    <row r="40" spans="1:5" ht="12.75" customHeight="1" x14ac:dyDescent="0.2">
      <c r="A40" s="159" t="s">
        <v>1304</v>
      </c>
      <c r="B40" s="160">
        <v>7291.75</v>
      </c>
      <c r="C40" s="160">
        <v>-1701871</v>
      </c>
      <c r="D40" s="160">
        <v>-6670451.5999999996</v>
      </c>
      <c r="E40" s="160">
        <v>-2552066.69</v>
      </c>
    </row>
    <row r="41" spans="1:5" ht="12.75" customHeight="1" x14ac:dyDescent="0.2">
      <c r="A41" s="161" t="s">
        <v>1305</v>
      </c>
      <c r="B41" s="158">
        <v>1137970209.1800001</v>
      </c>
      <c r="C41" s="158">
        <v>1117378567.75</v>
      </c>
      <c r="D41" s="158">
        <v>1217271882.53</v>
      </c>
      <c r="E41" s="158">
        <v>1279948024.5699999</v>
      </c>
    </row>
    <row r="42" spans="1:5" ht="12.75" customHeight="1" x14ac:dyDescent="0.2">
      <c r="A42" s="159" t="s">
        <v>1306</v>
      </c>
      <c r="B42" s="160">
        <v>205000000</v>
      </c>
      <c r="C42" s="160">
        <v>400000000</v>
      </c>
      <c r="D42" s="160">
        <v>411700000</v>
      </c>
      <c r="E42" s="160">
        <v>470723000</v>
      </c>
    </row>
    <row r="43" spans="1:5" ht="12.75" customHeight="1" x14ac:dyDescent="0.2">
      <c r="A43" s="159" t="s">
        <v>1307</v>
      </c>
      <c r="B43" s="160">
        <v>932172548.49000001</v>
      </c>
      <c r="C43" s="160">
        <v>717317037.78999996</v>
      </c>
      <c r="D43" s="160">
        <v>805172718.80999994</v>
      </c>
      <c r="E43" s="160">
        <v>809276182.57000005</v>
      </c>
    </row>
    <row r="44" spans="1:5" ht="12.75" customHeight="1" x14ac:dyDescent="0.2">
      <c r="A44" s="159" t="s">
        <v>1308</v>
      </c>
      <c r="B44" s="160">
        <v>797660.69</v>
      </c>
      <c r="C44" s="160">
        <v>61529.96</v>
      </c>
      <c r="D44" s="160">
        <v>399163.72</v>
      </c>
      <c r="E44" s="160">
        <v>-51158</v>
      </c>
    </row>
    <row r="45" spans="1:5" ht="12.75" customHeight="1" x14ac:dyDescent="0.2">
      <c r="A45" s="161" t="s">
        <v>1309</v>
      </c>
      <c r="B45" s="158">
        <v>492589133.62</v>
      </c>
      <c r="C45" s="158">
        <v>429674773.16000003</v>
      </c>
      <c r="D45" s="158">
        <v>5181362.28</v>
      </c>
      <c r="E45" s="158">
        <v>563963931.38</v>
      </c>
    </row>
    <row r="46" spans="1:5" ht="12.75" customHeight="1" x14ac:dyDescent="0.2">
      <c r="A46" s="156" t="s">
        <v>1310</v>
      </c>
      <c r="B46" s="158"/>
      <c r="C46" s="158"/>
      <c r="D46" s="158"/>
      <c r="E46" s="158"/>
    </row>
    <row r="47" spans="1:5" ht="12.75" customHeight="1" x14ac:dyDescent="0.2">
      <c r="A47" s="161" t="s">
        <v>1311</v>
      </c>
      <c r="B47" s="158">
        <v>-542155411.61000001</v>
      </c>
      <c r="C47" s="158">
        <v>1208097093.8499999</v>
      </c>
      <c r="D47" s="158">
        <v>93368272.230000004</v>
      </c>
      <c r="E47" s="158">
        <v>-230842852.68000001</v>
      </c>
    </row>
    <row r="48" spans="1:5" ht="12.75" customHeight="1" x14ac:dyDescent="0.2">
      <c r="A48" s="161" t="s">
        <v>1312</v>
      </c>
      <c r="B48" s="158">
        <v>-205465231.34999999</v>
      </c>
      <c r="C48" s="158">
        <v>86462724.590000004</v>
      </c>
      <c r="D48" s="158">
        <v>-240127360.62</v>
      </c>
      <c r="E48" s="158">
        <v>-61924445.229999997</v>
      </c>
    </row>
    <row r="49" spans="1:5" ht="12.75" customHeight="1" x14ac:dyDescent="0.2">
      <c r="A49" s="161" t="s">
        <v>1313</v>
      </c>
      <c r="B49" s="158">
        <v>-336690180.25999999</v>
      </c>
      <c r="C49" s="158">
        <v>1121634369.26</v>
      </c>
      <c r="D49" s="158">
        <v>333495632.85000002</v>
      </c>
      <c r="E49" s="158">
        <v>-168918407.44999999</v>
      </c>
    </row>
    <row r="50" spans="1:5" ht="12.75" customHeight="1" x14ac:dyDescent="0.2">
      <c r="A50" s="156" t="s">
        <v>1314</v>
      </c>
      <c r="B50" s="158">
        <v>-13.5</v>
      </c>
      <c r="C50" s="158">
        <v>-59.37</v>
      </c>
      <c r="D50" s="158">
        <v>-28.38</v>
      </c>
      <c r="E50" s="158">
        <v>275.37</v>
      </c>
    </row>
    <row r="51" spans="1:5" ht="12.75" customHeight="1" x14ac:dyDescent="0.2">
      <c r="A51" s="162" t="s">
        <v>1315</v>
      </c>
      <c r="B51" s="142">
        <v>135579939.80000001</v>
      </c>
      <c r="C51" s="142">
        <v>652479094.65999997</v>
      </c>
      <c r="D51" s="142">
        <v>-296104551.00999999</v>
      </c>
      <c r="E51" s="142">
        <v>-18006422.25</v>
      </c>
    </row>
    <row r="52" spans="1:5" ht="12.75" customHeight="1" x14ac:dyDescent="0.2">
      <c r="A52" s="161" t="s">
        <v>1316</v>
      </c>
      <c r="B52" s="158">
        <v>519975489.66000003</v>
      </c>
      <c r="C52" s="158">
        <v>898804592.74000001</v>
      </c>
      <c r="D52" s="158">
        <v>1567854932.96</v>
      </c>
      <c r="E52" s="158">
        <v>1271750381.95</v>
      </c>
    </row>
    <row r="53" spans="1:5" ht="12.75" customHeight="1" x14ac:dyDescent="0.2">
      <c r="A53" s="161" t="s">
        <v>1317</v>
      </c>
      <c r="B53" s="158">
        <v>655555429.46000004</v>
      </c>
      <c r="C53" s="158">
        <v>1551283687.4000001</v>
      </c>
      <c r="D53" s="158">
        <v>1271750381.95</v>
      </c>
      <c r="E53" s="158">
        <v>1253743959.7</v>
      </c>
    </row>
    <row r="54" spans="1:5" ht="12.75" customHeight="1" x14ac:dyDescent="0.2">
      <c r="A54" s="154" t="s">
        <v>1121</v>
      </c>
    </row>
    <row r="55" spans="1:5" ht="12.75" customHeight="1" x14ac:dyDescent="0.2"/>
  </sheetData>
  <mergeCells count="1">
    <mergeCell ref="A1:D1"/>
  </mergeCells>
  <hyperlinks>
    <hyperlink ref="E1" location="Índice!A1" display="Volver al índice" xr:uid="{02B8EC9D-7D4A-483C-9E9A-84D1FC0CFCD2}"/>
    <hyperlink ref="A1" location="Graficos!A3:B3" display="Estado de flujos de efectivo consolidado" xr:uid="{2232ED6A-F11E-4948-840C-00C7F35A05D9}"/>
    <hyperlink ref="A1:B1" location="'A7'!A1" display="Estado de flujos de efectivo consolidado" xr:uid="{D80619FC-97C0-4320-AD33-170161E61C4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FE299-23CC-40AC-A9B2-C32239A5B482}">
  <sheetPr codeName="Hoja17"/>
  <dimension ref="A1:W32"/>
  <sheetViews>
    <sheetView showGridLines="0" workbookViewId="0">
      <selection sqref="A1:V1"/>
    </sheetView>
  </sheetViews>
  <sheetFormatPr baseColWidth="10" defaultColWidth="0" defaultRowHeight="15" zeroHeight="1" x14ac:dyDescent="0.25"/>
  <cols>
    <col min="1" max="1" width="7" customWidth="1"/>
    <col min="2" max="2" width="51.140625" customWidth="1"/>
    <col min="3" max="22" width="8.42578125" customWidth="1"/>
    <col min="23" max="23" width="1.85546875" customWidth="1"/>
    <col min="24" max="16384" width="11.42578125" hidden="1"/>
  </cols>
  <sheetData>
    <row r="1" spans="1:23" ht="20.25" x14ac:dyDescent="0.25">
      <c r="A1" s="266" t="s">
        <v>345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</row>
    <row r="2" spans="1:23" ht="15.75" thickBot="1" x14ac:dyDescent="0.3">
      <c r="A2" s="280" t="s">
        <v>1323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1"/>
      <c r="T2" s="281"/>
      <c r="U2" s="281"/>
      <c r="V2" s="281"/>
    </row>
    <row r="3" spans="1:23" ht="22.5" customHeight="1" thickBot="1" x14ac:dyDescent="0.3">
      <c r="A3" s="282"/>
      <c r="B3" s="283"/>
      <c r="C3" s="284" t="s">
        <v>370</v>
      </c>
      <c r="D3" s="285"/>
      <c r="E3" s="285"/>
      <c r="F3" s="286"/>
      <c r="G3" s="284" t="s">
        <v>371</v>
      </c>
      <c r="H3" s="285"/>
      <c r="I3" s="285"/>
      <c r="J3" s="286"/>
      <c r="K3" s="284" t="s">
        <v>372</v>
      </c>
      <c r="L3" s="285"/>
      <c r="M3" s="285"/>
      <c r="N3" s="286"/>
      <c r="O3" s="284" t="s">
        <v>373</v>
      </c>
      <c r="P3" s="285"/>
      <c r="Q3" s="285"/>
      <c r="R3" s="285"/>
      <c r="S3" s="287" t="s">
        <v>340</v>
      </c>
      <c r="T3" s="287"/>
      <c r="U3" s="287"/>
      <c r="V3" s="287"/>
      <c r="W3" s="164"/>
    </row>
    <row r="4" spans="1:23" ht="15.75" thickBot="1" x14ac:dyDescent="0.3">
      <c r="A4" s="165" t="s">
        <v>0</v>
      </c>
      <c r="B4" s="166" t="s">
        <v>1</v>
      </c>
      <c r="C4" s="167">
        <v>2020</v>
      </c>
      <c r="D4" s="167">
        <v>2021</v>
      </c>
      <c r="E4" s="167">
        <v>2022</v>
      </c>
      <c r="F4" s="167">
        <v>2023</v>
      </c>
      <c r="G4" s="167">
        <v>2020</v>
      </c>
      <c r="H4" s="167">
        <v>2021</v>
      </c>
      <c r="I4" s="167">
        <v>2022</v>
      </c>
      <c r="J4" s="167">
        <v>2023</v>
      </c>
      <c r="K4" s="167">
        <v>2020</v>
      </c>
      <c r="L4" s="167">
        <v>2021</v>
      </c>
      <c r="M4" s="167">
        <v>2022</v>
      </c>
      <c r="N4" s="167">
        <v>2023</v>
      </c>
      <c r="O4" s="167">
        <v>2020</v>
      </c>
      <c r="P4" s="167">
        <v>2021</v>
      </c>
      <c r="Q4" s="167">
        <v>2022</v>
      </c>
      <c r="R4" s="167">
        <v>2023</v>
      </c>
      <c r="S4" s="167">
        <v>2020</v>
      </c>
      <c r="T4" s="167">
        <v>2021</v>
      </c>
      <c r="U4" s="167">
        <v>2022</v>
      </c>
      <c r="V4" s="167">
        <v>2023</v>
      </c>
    </row>
    <row r="5" spans="1:23" ht="17.25" customHeight="1" thickBot="1" x14ac:dyDescent="0.3">
      <c r="A5" s="168">
        <v>0</v>
      </c>
      <c r="B5" s="169" t="s">
        <v>2</v>
      </c>
      <c r="C5" s="170">
        <v>0.1</v>
      </c>
      <c r="D5" s="170">
        <v>0.11</v>
      </c>
      <c r="E5" s="170">
        <v>0.1</v>
      </c>
      <c r="F5" s="170">
        <v>0.1</v>
      </c>
      <c r="G5" s="170">
        <v>-0.06</v>
      </c>
      <c r="H5" s="170">
        <v>-0.03</v>
      </c>
      <c r="I5" s="170">
        <v>-0.13</v>
      </c>
      <c r="J5" s="170">
        <v>0</v>
      </c>
      <c r="K5" s="170">
        <v>0.97</v>
      </c>
      <c r="L5" s="170">
        <v>0.97</v>
      </c>
      <c r="M5" s="170">
        <v>0.99</v>
      </c>
      <c r="N5" s="170">
        <v>0.98</v>
      </c>
      <c r="O5" s="170">
        <v>1</v>
      </c>
      <c r="P5" s="170">
        <v>0.91</v>
      </c>
      <c r="Q5" s="170">
        <v>1</v>
      </c>
      <c r="R5" s="170">
        <v>1</v>
      </c>
      <c r="S5" s="171">
        <v>529.70000000000005</v>
      </c>
      <c r="T5" s="171">
        <v>565.29</v>
      </c>
      <c r="U5" s="171">
        <v>516.78</v>
      </c>
      <c r="V5" s="171">
        <v>602.59</v>
      </c>
    </row>
    <row r="6" spans="1:23" ht="17.25" customHeight="1" thickBot="1" x14ac:dyDescent="0.3">
      <c r="A6" s="172">
        <v>1</v>
      </c>
      <c r="B6" s="173" t="s">
        <v>2</v>
      </c>
      <c r="C6" s="174">
        <v>0.1</v>
      </c>
      <c r="D6" s="174">
        <v>0.11</v>
      </c>
      <c r="E6" s="174">
        <v>0.1</v>
      </c>
      <c r="F6" s="174">
        <v>0.1</v>
      </c>
      <c r="G6" s="174">
        <v>-0.06</v>
      </c>
      <c r="H6" s="174">
        <v>-0.03</v>
      </c>
      <c r="I6" s="174">
        <v>-0.13</v>
      </c>
      <c r="J6" s="174">
        <v>0</v>
      </c>
      <c r="K6" s="174">
        <v>0.97</v>
      </c>
      <c r="L6" s="174">
        <v>0.97</v>
      </c>
      <c r="M6" s="174">
        <v>0.99</v>
      </c>
      <c r="N6" s="174">
        <v>0.98</v>
      </c>
      <c r="O6" s="174">
        <v>1</v>
      </c>
      <c r="P6" s="174">
        <v>0.91</v>
      </c>
      <c r="Q6" s="174">
        <v>1</v>
      </c>
      <c r="R6" s="174">
        <v>1</v>
      </c>
      <c r="S6" s="175">
        <v>529.70000000000005</v>
      </c>
      <c r="T6" s="175">
        <v>565.29</v>
      </c>
      <c r="U6" s="175">
        <v>516.78</v>
      </c>
      <c r="V6" s="175">
        <v>602.59</v>
      </c>
    </row>
    <row r="7" spans="1:23" ht="17.25" customHeight="1" thickBot="1" x14ac:dyDescent="0.3">
      <c r="A7" s="168">
        <v>1</v>
      </c>
      <c r="B7" s="169" t="s">
        <v>8</v>
      </c>
      <c r="C7" s="170">
        <v>0.01</v>
      </c>
      <c r="D7" s="170">
        <v>0</v>
      </c>
      <c r="E7" s="170">
        <v>0</v>
      </c>
      <c r="F7" s="170">
        <v>0</v>
      </c>
      <c r="G7" s="170">
        <v>5.14</v>
      </c>
      <c r="H7" s="170">
        <v>0.25</v>
      </c>
      <c r="I7" s="170">
        <v>0.18</v>
      </c>
      <c r="J7" s="170">
        <v>1.51</v>
      </c>
      <c r="K7" s="170">
        <v>0.98</v>
      </c>
      <c r="L7" s="170">
        <v>0.9</v>
      </c>
      <c r="M7" s="170">
        <v>0.88</v>
      </c>
      <c r="N7" s="170">
        <v>0.74</v>
      </c>
      <c r="O7" s="170">
        <v>0.95</v>
      </c>
      <c r="P7" s="170">
        <v>0.98</v>
      </c>
      <c r="Q7" s="170">
        <v>0.99</v>
      </c>
      <c r="R7" s="170">
        <v>0.97</v>
      </c>
      <c r="S7" s="171">
        <v>30.89</v>
      </c>
      <c r="T7" s="171">
        <v>6.89</v>
      </c>
      <c r="U7" s="171">
        <v>6.4</v>
      </c>
      <c r="V7" s="171">
        <v>18.739999999999998</v>
      </c>
    </row>
    <row r="8" spans="1:23" ht="17.25" customHeight="1" thickBot="1" x14ac:dyDescent="0.3">
      <c r="A8" s="172">
        <v>11</v>
      </c>
      <c r="B8" s="173" t="s">
        <v>9</v>
      </c>
      <c r="C8" s="174">
        <v>0</v>
      </c>
      <c r="D8" s="174">
        <v>0</v>
      </c>
      <c r="E8" s="174">
        <v>0</v>
      </c>
      <c r="F8" s="174">
        <v>0</v>
      </c>
      <c r="G8" s="174">
        <v>-0.86</v>
      </c>
      <c r="H8" s="174">
        <v>-0.55000000000000004</v>
      </c>
      <c r="I8" s="174">
        <v>0</v>
      </c>
      <c r="J8" s="174">
        <v>-0.08</v>
      </c>
      <c r="K8" s="174">
        <v>0.13</v>
      </c>
      <c r="L8" s="174">
        <v>0.03</v>
      </c>
      <c r="M8" s="174">
        <v>0.26</v>
      </c>
      <c r="N8" s="174">
        <v>0.51</v>
      </c>
      <c r="O8" s="174">
        <v>1</v>
      </c>
      <c r="P8" s="174">
        <v>1</v>
      </c>
      <c r="Q8" s="174">
        <v>0.91</v>
      </c>
      <c r="R8" s="174">
        <v>0.87</v>
      </c>
      <c r="S8" s="175">
        <v>0</v>
      </c>
      <c r="T8" s="175">
        <v>0</v>
      </c>
      <c r="U8" s="175">
        <v>0.01</v>
      </c>
      <c r="V8" s="175">
        <v>0.01</v>
      </c>
    </row>
    <row r="9" spans="1:23" ht="17.25" customHeight="1" thickBot="1" x14ac:dyDescent="0.3">
      <c r="A9" s="172">
        <v>13</v>
      </c>
      <c r="B9" s="173" t="s">
        <v>14</v>
      </c>
      <c r="C9" s="174">
        <v>0.01</v>
      </c>
      <c r="D9" s="174">
        <v>0</v>
      </c>
      <c r="E9" s="174">
        <v>0</v>
      </c>
      <c r="F9" s="174">
        <v>0</v>
      </c>
      <c r="G9" s="174">
        <v>5.23</v>
      </c>
      <c r="H9" s="174">
        <v>0.25</v>
      </c>
      <c r="I9" s="174">
        <v>0.18</v>
      </c>
      <c r="J9" s="174">
        <v>1.52</v>
      </c>
      <c r="K9" s="174">
        <v>0.98</v>
      </c>
      <c r="L9" s="174">
        <v>0.9</v>
      </c>
      <c r="M9" s="174">
        <v>0.89</v>
      </c>
      <c r="N9" s="174">
        <v>0.74</v>
      </c>
      <c r="O9" s="174">
        <v>0.95</v>
      </c>
      <c r="P9" s="174">
        <v>0.98</v>
      </c>
      <c r="Q9" s="174">
        <v>0.99</v>
      </c>
      <c r="R9" s="174">
        <v>0.97</v>
      </c>
      <c r="S9" s="175">
        <v>30.89</v>
      </c>
      <c r="T9" s="175">
        <v>6.89</v>
      </c>
      <c r="U9" s="175">
        <v>6.39</v>
      </c>
      <c r="V9" s="175">
        <v>18.73</v>
      </c>
    </row>
    <row r="10" spans="1:23" ht="17.25" customHeight="1" thickBot="1" x14ac:dyDescent="0.3">
      <c r="A10" s="168">
        <v>2</v>
      </c>
      <c r="B10" s="169" t="s">
        <v>19</v>
      </c>
      <c r="C10" s="170">
        <v>0.11</v>
      </c>
      <c r="D10" s="170">
        <v>0.12</v>
      </c>
      <c r="E10" s="170">
        <v>0.12</v>
      </c>
      <c r="F10" s="170">
        <v>0.14000000000000001</v>
      </c>
      <c r="G10" s="170">
        <v>0.17</v>
      </c>
      <c r="H10" s="170">
        <v>0.1</v>
      </c>
      <c r="I10" s="170">
        <v>0.22</v>
      </c>
      <c r="J10" s="170">
        <v>0.2</v>
      </c>
      <c r="K10" s="170">
        <v>0.91</v>
      </c>
      <c r="L10" s="170">
        <v>0.89</v>
      </c>
      <c r="M10" s="170">
        <v>0.85</v>
      </c>
      <c r="N10" s="170">
        <v>0.88</v>
      </c>
      <c r="O10" s="170">
        <v>0.92</v>
      </c>
      <c r="P10" s="170">
        <v>0.89</v>
      </c>
      <c r="Q10" s="170">
        <v>0.89</v>
      </c>
      <c r="R10" s="170">
        <v>0.87</v>
      </c>
      <c r="S10" s="171">
        <v>572.99</v>
      </c>
      <c r="T10" s="171">
        <v>608.80999999999995</v>
      </c>
      <c r="U10" s="171">
        <v>651.57000000000005</v>
      </c>
      <c r="V10" s="171">
        <v>796.85</v>
      </c>
    </row>
    <row r="11" spans="1:23" ht="17.25" customHeight="1" thickBot="1" x14ac:dyDescent="0.3">
      <c r="A11" s="172">
        <v>21</v>
      </c>
      <c r="B11" s="173" t="s">
        <v>20</v>
      </c>
      <c r="C11" s="174">
        <v>0.01</v>
      </c>
      <c r="D11" s="174">
        <v>0.01</v>
      </c>
      <c r="E11" s="174">
        <v>0.01</v>
      </c>
      <c r="F11" s="174">
        <v>0.01</v>
      </c>
      <c r="G11" s="174">
        <v>-0.15</v>
      </c>
      <c r="H11" s="174">
        <v>-0.16</v>
      </c>
      <c r="I11" s="174">
        <v>-0.09</v>
      </c>
      <c r="J11" s="174">
        <v>0.14000000000000001</v>
      </c>
      <c r="K11" s="174">
        <v>0.98</v>
      </c>
      <c r="L11" s="174">
        <v>1</v>
      </c>
      <c r="M11" s="174">
        <v>0.98</v>
      </c>
      <c r="N11" s="174">
        <v>0.99</v>
      </c>
      <c r="O11" s="174">
        <v>1</v>
      </c>
      <c r="P11" s="174">
        <v>1</v>
      </c>
      <c r="Q11" s="174">
        <v>0.87</v>
      </c>
      <c r="R11" s="174">
        <v>1</v>
      </c>
      <c r="S11" s="175">
        <v>73.430000000000007</v>
      </c>
      <c r="T11" s="175">
        <v>63.34</v>
      </c>
      <c r="U11" s="175">
        <v>67.36</v>
      </c>
      <c r="V11" s="175">
        <v>69.58</v>
      </c>
    </row>
    <row r="12" spans="1:23" ht="17.25" customHeight="1" thickBot="1" x14ac:dyDescent="0.3">
      <c r="A12" s="172">
        <v>23</v>
      </c>
      <c r="B12" s="173" t="s">
        <v>23</v>
      </c>
      <c r="C12" s="174">
        <v>7.0000000000000007E-2</v>
      </c>
      <c r="D12" s="174">
        <v>7.0000000000000007E-2</v>
      </c>
      <c r="E12" s="174">
        <v>0.08</v>
      </c>
      <c r="F12" s="174">
        <v>0.08</v>
      </c>
      <c r="G12" s="174">
        <v>0.24</v>
      </c>
      <c r="H12" s="174">
        <v>0.09</v>
      </c>
      <c r="I12" s="174">
        <v>0.23</v>
      </c>
      <c r="J12" s="174">
        <v>0.13</v>
      </c>
      <c r="K12" s="174">
        <v>0.96</v>
      </c>
      <c r="L12" s="174">
        <v>0.93</v>
      </c>
      <c r="M12" s="174">
        <v>0.93</v>
      </c>
      <c r="N12" s="174">
        <v>0.9</v>
      </c>
      <c r="O12" s="174">
        <v>0.94</v>
      </c>
      <c r="P12" s="174">
        <v>0.88</v>
      </c>
      <c r="Q12" s="174">
        <v>0.91</v>
      </c>
      <c r="R12" s="174">
        <v>0.94</v>
      </c>
      <c r="S12" s="175">
        <v>363.73</v>
      </c>
      <c r="T12" s="175">
        <v>381.17</v>
      </c>
      <c r="U12" s="175">
        <v>428.51</v>
      </c>
      <c r="V12" s="175">
        <v>473.72</v>
      </c>
    </row>
    <row r="13" spans="1:23" ht="17.25" customHeight="1" thickBot="1" x14ac:dyDescent="0.3">
      <c r="A13" s="172">
        <v>24</v>
      </c>
      <c r="B13" s="173" t="s">
        <v>51</v>
      </c>
      <c r="C13" s="174">
        <v>0.02</v>
      </c>
      <c r="D13" s="174">
        <v>0.03</v>
      </c>
      <c r="E13" s="174">
        <v>0.02</v>
      </c>
      <c r="F13" s="174">
        <v>0.03</v>
      </c>
      <c r="G13" s="174">
        <v>0.18</v>
      </c>
      <c r="H13" s="174">
        <v>0.26</v>
      </c>
      <c r="I13" s="174">
        <v>0.36</v>
      </c>
      <c r="J13" s="174">
        <v>0.24</v>
      </c>
      <c r="K13" s="174">
        <v>0.78</v>
      </c>
      <c r="L13" s="174">
        <v>0.79</v>
      </c>
      <c r="M13" s="174">
        <v>0.65</v>
      </c>
      <c r="N13" s="174">
        <v>0.77</v>
      </c>
      <c r="O13" s="174">
        <v>0.77</v>
      </c>
      <c r="P13" s="174">
        <v>0.86</v>
      </c>
      <c r="Q13" s="174">
        <v>0.86</v>
      </c>
      <c r="R13" s="174">
        <v>0.67</v>
      </c>
      <c r="S13" s="175">
        <v>114.63</v>
      </c>
      <c r="T13" s="175">
        <v>143.85</v>
      </c>
      <c r="U13" s="175">
        <v>127.97</v>
      </c>
      <c r="V13" s="175">
        <v>169.36</v>
      </c>
    </row>
    <row r="14" spans="1:23" ht="17.25" customHeight="1" thickBot="1" x14ac:dyDescent="0.3">
      <c r="A14" s="172">
        <v>26</v>
      </c>
      <c r="B14" s="173" t="s">
        <v>71</v>
      </c>
      <c r="C14" s="174">
        <v>0</v>
      </c>
      <c r="D14" s="174">
        <v>0</v>
      </c>
      <c r="E14" s="174">
        <v>0.01</v>
      </c>
      <c r="F14" s="174">
        <v>0.01</v>
      </c>
      <c r="G14" s="174">
        <v>0.53</v>
      </c>
      <c r="H14" s="174">
        <v>-0.06</v>
      </c>
      <c r="I14" s="174">
        <v>0.33</v>
      </c>
      <c r="J14" s="174">
        <v>0.83</v>
      </c>
      <c r="K14" s="174">
        <v>0.83</v>
      </c>
      <c r="L14" s="174">
        <v>0.81</v>
      </c>
      <c r="M14" s="174">
        <v>0.78</v>
      </c>
      <c r="N14" s="174">
        <v>0.89</v>
      </c>
      <c r="O14" s="174">
        <v>0.92</v>
      </c>
      <c r="P14" s="174">
        <v>0.86</v>
      </c>
      <c r="Q14" s="174">
        <v>0.75</v>
      </c>
      <c r="R14" s="174">
        <v>0.74</v>
      </c>
      <c r="S14" s="175">
        <v>21.19</v>
      </c>
      <c r="T14" s="175">
        <v>20.45</v>
      </c>
      <c r="U14" s="175">
        <v>27.72</v>
      </c>
      <c r="V14" s="175">
        <v>84.18</v>
      </c>
    </row>
    <row r="15" spans="1:23" ht="17.25" customHeight="1" thickBot="1" x14ac:dyDescent="0.3">
      <c r="A15" s="168">
        <v>3</v>
      </c>
      <c r="B15" s="169" t="s">
        <v>81</v>
      </c>
      <c r="C15" s="170">
        <v>0.57999999999999996</v>
      </c>
      <c r="D15" s="170">
        <v>0.55000000000000004</v>
      </c>
      <c r="E15" s="170">
        <v>0.56000000000000005</v>
      </c>
      <c r="F15" s="170">
        <v>0.54</v>
      </c>
      <c r="G15" s="170">
        <v>0.27</v>
      </c>
      <c r="H15" s="170">
        <v>0.04</v>
      </c>
      <c r="I15" s="170">
        <v>0.08</v>
      </c>
      <c r="J15" s="170">
        <v>0.04</v>
      </c>
      <c r="K15" s="170">
        <v>0.99</v>
      </c>
      <c r="L15" s="170">
        <v>0.98</v>
      </c>
      <c r="M15" s="170">
        <v>0.98</v>
      </c>
      <c r="N15" s="170">
        <v>0.99</v>
      </c>
      <c r="O15" s="170">
        <v>0.93</v>
      </c>
      <c r="P15" s="170">
        <v>0.99</v>
      </c>
      <c r="Q15" s="170">
        <v>0.98</v>
      </c>
      <c r="R15" s="170">
        <v>0.97</v>
      </c>
      <c r="S15" s="176">
        <v>2967.3</v>
      </c>
      <c r="T15" s="176">
        <v>2873.17</v>
      </c>
      <c r="U15" s="176">
        <v>2984.23</v>
      </c>
      <c r="V15" s="176">
        <v>3166.73</v>
      </c>
    </row>
    <row r="16" spans="1:23" ht="17.25" customHeight="1" thickBot="1" x14ac:dyDescent="0.3">
      <c r="A16" s="172">
        <v>31</v>
      </c>
      <c r="B16" s="173" t="s">
        <v>82</v>
      </c>
      <c r="C16" s="174">
        <v>0.39</v>
      </c>
      <c r="D16" s="174">
        <v>0.36</v>
      </c>
      <c r="E16" s="174">
        <v>0.37</v>
      </c>
      <c r="F16" s="174">
        <v>0.35</v>
      </c>
      <c r="G16" s="174">
        <v>0.36</v>
      </c>
      <c r="H16" s="174">
        <v>0.04</v>
      </c>
      <c r="I16" s="174">
        <v>0.08</v>
      </c>
      <c r="J16" s="174">
        <v>0.05</v>
      </c>
      <c r="K16" s="174">
        <v>0.99</v>
      </c>
      <c r="L16" s="174">
        <v>0.99</v>
      </c>
      <c r="M16" s="174">
        <v>0.99</v>
      </c>
      <c r="N16" s="174">
        <v>0.99</v>
      </c>
      <c r="O16" s="174">
        <v>0.91</v>
      </c>
      <c r="P16" s="174">
        <v>0.99</v>
      </c>
      <c r="Q16" s="174">
        <v>0.98</v>
      </c>
      <c r="R16" s="174">
        <v>0.96</v>
      </c>
      <c r="S16" s="177">
        <v>1983.88</v>
      </c>
      <c r="T16" s="177">
        <v>1865.26</v>
      </c>
      <c r="U16" s="177">
        <v>1943.08</v>
      </c>
      <c r="V16" s="177">
        <v>2044.55</v>
      </c>
    </row>
    <row r="17" spans="1:22" ht="17.25" customHeight="1" thickBot="1" x14ac:dyDescent="0.3">
      <c r="A17" s="172">
        <v>32</v>
      </c>
      <c r="B17" s="173" t="s">
        <v>102</v>
      </c>
      <c r="C17" s="174">
        <v>0.18</v>
      </c>
      <c r="D17" s="174">
        <v>0.18</v>
      </c>
      <c r="E17" s="174">
        <v>0.19</v>
      </c>
      <c r="F17" s="174">
        <v>0.18</v>
      </c>
      <c r="G17" s="174">
        <v>0.14000000000000001</v>
      </c>
      <c r="H17" s="174">
        <v>0.03</v>
      </c>
      <c r="I17" s="174">
        <v>0.06</v>
      </c>
      <c r="J17" s="174">
        <v>0.02</v>
      </c>
      <c r="K17" s="174">
        <v>0.98</v>
      </c>
      <c r="L17" s="174">
        <v>0.97</v>
      </c>
      <c r="M17" s="174">
        <v>0.97</v>
      </c>
      <c r="N17" s="174">
        <v>0.98</v>
      </c>
      <c r="O17" s="174">
        <v>0.96</v>
      </c>
      <c r="P17" s="174">
        <v>0.98</v>
      </c>
      <c r="Q17" s="174">
        <v>0.99</v>
      </c>
      <c r="R17" s="174">
        <v>0.99</v>
      </c>
      <c r="S17" s="175">
        <v>942.18</v>
      </c>
      <c r="T17" s="175">
        <v>962.2</v>
      </c>
      <c r="U17" s="175">
        <v>997.42</v>
      </c>
      <c r="V17" s="177">
        <v>1072.58</v>
      </c>
    </row>
    <row r="18" spans="1:22" ht="17.25" customHeight="1" thickBot="1" x14ac:dyDescent="0.3">
      <c r="A18" s="172">
        <v>33</v>
      </c>
      <c r="B18" s="173" t="s">
        <v>126</v>
      </c>
      <c r="C18" s="174">
        <v>0.01</v>
      </c>
      <c r="D18" s="174">
        <v>0.01</v>
      </c>
      <c r="E18" s="174">
        <v>0.01</v>
      </c>
      <c r="F18" s="174">
        <v>0.01</v>
      </c>
      <c r="G18" s="174">
        <v>0.05</v>
      </c>
      <c r="H18" s="174">
        <v>0.03</v>
      </c>
      <c r="I18" s="174">
        <v>0.02</v>
      </c>
      <c r="J18" s="174">
        <v>-0.01</v>
      </c>
      <c r="K18" s="174">
        <v>0.95</v>
      </c>
      <c r="L18" s="174">
        <v>0.96</v>
      </c>
      <c r="M18" s="174">
        <v>0.92</v>
      </c>
      <c r="N18" s="174">
        <v>0.94</v>
      </c>
      <c r="O18" s="174">
        <v>0.9</v>
      </c>
      <c r="P18" s="174">
        <v>0.9</v>
      </c>
      <c r="Q18" s="174">
        <v>0.92</v>
      </c>
      <c r="R18" s="174">
        <v>0.93</v>
      </c>
      <c r="S18" s="175">
        <v>41.24</v>
      </c>
      <c r="T18" s="175">
        <v>45.7</v>
      </c>
      <c r="U18" s="175">
        <v>43.74</v>
      </c>
      <c r="V18" s="175">
        <v>49.59</v>
      </c>
    </row>
    <row r="19" spans="1:22" ht="17.25" customHeight="1" thickBot="1" x14ac:dyDescent="0.3">
      <c r="A19" s="168">
        <v>4</v>
      </c>
      <c r="B19" s="169" t="s">
        <v>140</v>
      </c>
      <c r="C19" s="170">
        <v>0.18</v>
      </c>
      <c r="D19" s="170">
        <v>0.2</v>
      </c>
      <c r="E19" s="170">
        <v>0.19</v>
      </c>
      <c r="F19" s="170">
        <v>0.19</v>
      </c>
      <c r="G19" s="170">
        <v>7.0000000000000007E-2</v>
      </c>
      <c r="H19" s="170">
        <v>0.11</v>
      </c>
      <c r="I19" s="170">
        <v>0.13</v>
      </c>
      <c r="J19" s="170">
        <v>0.06</v>
      </c>
      <c r="K19" s="170">
        <v>0.92</v>
      </c>
      <c r="L19" s="170">
        <v>0.93</v>
      </c>
      <c r="M19" s="170">
        <v>0.91</v>
      </c>
      <c r="N19" s="170">
        <v>0.87</v>
      </c>
      <c r="O19" s="170">
        <v>0.92</v>
      </c>
      <c r="P19" s="170">
        <v>0.93</v>
      </c>
      <c r="Q19" s="170">
        <v>0.9</v>
      </c>
      <c r="R19" s="170">
        <v>0.89</v>
      </c>
      <c r="S19" s="171">
        <v>896.45</v>
      </c>
      <c r="T19" s="176">
        <v>1018.38</v>
      </c>
      <c r="U19" s="176">
        <v>1011.67</v>
      </c>
      <c r="V19" s="176">
        <v>1095.72</v>
      </c>
    </row>
    <row r="20" spans="1:22" ht="17.25" customHeight="1" thickBot="1" x14ac:dyDescent="0.3">
      <c r="A20" s="172">
        <v>41</v>
      </c>
      <c r="B20" s="173" t="s">
        <v>141</v>
      </c>
      <c r="C20" s="174">
        <v>0.11</v>
      </c>
      <c r="D20" s="174">
        <v>0.11</v>
      </c>
      <c r="E20" s="174">
        <v>0.11</v>
      </c>
      <c r="F20" s="174">
        <v>0.1</v>
      </c>
      <c r="G20" s="174">
        <v>0.01</v>
      </c>
      <c r="H20" s="174">
        <v>-0.02</v>
      </c>
      <c r="I20" s="174">
        <v>0.03</v>
      </c>
      <c r="J20" s="174">
        <v>0.01</v>
      </c>
      <c r="K20" s="174">
        <v>0.96</v>
      </c>
      <c r="L20" s="174">
        <v>0.96</v>
      </c>
      <c r="M20" s="174">
        <v>0.95</v>
      </c>
      <c r="N20" s="174">
        <v>0.95</v>
      </c>
      <c r="O20" s="174">
        <v>0.95</v>
      </c>
      <c r="P20" s="174">
        <v>0.96</v>
      </c>
      <c r="Q20" s="174">
        <v>0.97</v>
      </c>
      <c r="R20" s="174">
        <v>0.94</v>
      </c>
      <c r="S20" s="175">
        <v>548.52</v>
      </c>
      <c r="T20" s="175">
        <v>562.32000000000005</v>
      </c>
      <c r="U20" s="175">
        <v>583.84</v>
      </c>
      <c r="V20" s="175">
        <v>591.89</v>
      </c>
    </row>
    <row r="21" spans="1:22" ht="17.25" customHeight="1" thickBot="1" x14ac:dyDescent="0.3">
      <c r="A21" s="172">
        <v>42</v>
      </c>
      <c r="B21" s="173" t="s">
        <v>166</v>
      </c>
      <c r="C21" s="174">
        <v>0.01</v>
      </c>
      <c r="D21" s="174">
        <v>0.02</v>
      </c>
      <c r="E21" s="174">
        <v>0.02</v>
      </c>
      <c r="F21" s="174">
        <v>0.02</v>
      </c>
      <c r="G21" s="174">
        <v>0.18</v>
      </c>
      <c r="H21" s="174">
        <v>1.03</v>
      </c>
      <c r="I21" s="174">
        <v>0.56999999999999995</v>
      </c>
      <c r="J21" s="174">
        <v>0.37</v>
      </c>
      <c r="K21" s="174">
        <v>0.81</v>
      </c>
      <c r="L21" s="174">
        <v>0.87</v>
      </c>
      <c r="M21" s="174">
        <v>0.79</v>
      </c>
      <c r="N21" s="174">
        <v>0.66</v>
      </c>
      <c r="O21" s="174">
        <v>0.88</v>
      </c>
      <c r="P21" s="174">
        <v>0.97</v>
      </c>
      <c r="Q21" s="174">
        <v>0.66</v>
      </c>
      <c r="R21" s="174">
        <v>0.76</v>
      </c>
      <c r="S21" s="175">
        <v>58.03</v>
      </c>
      <c r="T21" s="175">
        <v>118.65</v>
      </c>
      <c r="U21" s="175">
        <v>84.23</v>
      </c>
      <c r="V21" s="175">
        <v>90.82</v>
      </c>
    </row>
    <row r="22" spans="1:22" ht="17.25" customHeight="1" thickBot="1" x14ac:dyDescent="0.3">
      <c r="A22" s="172">
        <v>43</v>
      </c>
      <c r="B22" s="173" t="s">
        <v>187</v>
      </c>
      <c r="C22" s="174">
        <v>0</v>
      </c>
      <c r="D22" s="174">
        <v>0.01</v>
      </c>
      <c r="E22" s="174">
        <v>0.01</v>
      </c>
      <c r="F22" s="174">
        <v>0.01</v>
      </c>
      <c r="G22" s="174">
        <v>-0.04</v>
      </c>
      <c r="H22" s="174">
        <v>0.47</v>
      </c>
      <c r="I22" s="174">
        <v>1.02</v>
      </c>
      <c r="J22" s="174">
        <v>-0.05</v>
      </c>
      <c r="K22" s="174">
        <v>0.86</v>
      </c>
      <c r="L22" s="174">
        <v>0.92</v>
      </c>
      <c r="M22" s="174">
        <v>0.87</v>
      </c>
      <c r="N22" s="174">
        <v>0.88</v>
      </c>
      <c r="O22" s="174">
        <v>0.77</v>
      </c>
      <c r="P22" s="174">
        <v>0.91</v>
      </c>
      <c r="Q22" s="174">
        <v>0.82</v>
      </c>
      <c r="R22" s="174">
        <v>0.87</v>
      </c>
      <c r="S22" s="175">
        <v>14.52</v>
      </c>
      <c r="T22" s="175">
        <v>27.79</v>
      </c>
      <c r="U22" s="175">
        <v>36.14</v>
      </c>
      <c r="V22" s="175">
        <v>37.43</v>
      </c>
    </row>
    <row r="23" spans="1:22" ht="17.25" customHeight="1" thickBot="1" x14ac:dyDescent="0.3">
      <c r="A23" s="172">
        <v>45</v>
      </c>
      <c r="B23" s="173" t="s">
        <v>200</v>
      </c>
      <c r="C23" s="174">
        <v>0.03</v>
      </c>
      <c r="D23" s="174">
        <v>0.04</v>
      </c>
      <c r="E23" s="174">
        <v>0.04</v>
      </c>
      <c r="F23" s="174">
        <v>0.04</v>
      </c>
      <c r="G23" s="174">
        <v>0.21</v>
      </c>
      <c r="H23" s="174">
        <v>0.25</v>
      </c>
      <c r="I23" s="174">
        <v>0.22</v>
      </c>
      <c r="J23" s="174">
        <v>0.13</v>
      </c>
      <c r="K23" s="174">
        <v>0.89</v>
      </c>
      <c r="L23" s="174">
        <v>0.94</v>
      </c>
      <c r="M23" s="174">
        <v>0.91</v>
      </c>
      <c r="N23" s="174">
        <v>0.89</v>
      </c>
      <c r="O23" s="174">
        <v>0.85</v>
      </c>
      <c r="P23" s="174">
        <v>0.83</v>
      </c>
      <c r="Q23" s="174">
        <v>0.86</v>
      </c>
      <c r="R23" s="174">
        <v>0.86</v>
      </c>
      <c r="S23" s="175">
        <v>177.3</v>
      </c>
      <c r="T23" s="175">
        <v>199.42</v>
      </c>
      <c r="U23" s="175">
        <v>188.44</v>
      </c>
      <c r="V23" s="175">
        <v>239.62</v>
      </c>
    </row>
    <row r="24" spans="1:22" ht="17.25" customHeight="1" thickBot="1" x14ac:dyDescent="0.3">
      <c r="A24" s="172">
        <v>46</v>
      </c>
      <c r="B24" s="173" t="s">
        <v>223</v>
      </c>
      <c r="C24" s="174">
        <v>0.01</v>
      </c>
      <c r="D24" s="174">
        <v>0.01</v>
      </c>
      <c r="E24" s="174">
        <v>0.01</v>
      </c>
      <c r="F24" s="174">
        <v>0.01</v>
      </c>
      <c r="G24" s="174">
        <v>7.0000000000000007E-2</v>
      </c>
      <c r="H24" s="174">
        <v>-0.01</v>
      </c>
      <c r="I24" s="174">
        <v>0.01</v>
      </c>
      <c r="J24" s="174">
        <v>0.02</v>
      </c>
      <c r="K24" s="174">
        <v>0.8</v>
      </c>
      <c r="L24" s="174">
        <v>0.85</v>
      </c>
      <c r="M24" s="174">
        <v>0.75</v>
      </c>
      <c r="N24" s="174">
        <v>0.61</v>
      </c>
      <c r="O24" s="174">
        <v>0.89</v>
      </c>
      <c r="P24" s="174">
        <v>0.97</v>
      </c>
      <c r="Q24" s="174">
        <v>0.8</v>
      </c>
      <c r="R24" s="174">
        <v>0.75</v>
      </c>
      <c r="S24" s="175">
        <v>52.07</v>
      </c>
      <c r="T24" s="175">
        <v>60.29</v>
      </c>
      <c r="U24" s="175">
        <v>54.57</v>
      </c>
      <c r="V24" s="175">
        <v>61.05</v>
      </c>
    </row>
    <row r="25" spans="1:22" ht="17.25" customHeight="1" thickBot="1" x14ac:dyDescent="0.3">
      <c r="A25" s="172">
        <v>49</v>
      </c>
      <c r="B25" s="173" t="s">
        <v>238</v>
      </c>
      <c r="C25" s="174">
        <v>0.01</v>
      </c>
      <c r="D25" s="174">
        <v>0.01</v>
      </c>
      <c r="E25" s="174">
        <v>0.01</v>
      </c>
      <c r="F25" s="174">
        <v>0.01</v>
      </c>
      <c r="G25" s="174">
        <v>0.21</v>
      </c>
      <c r="H25" s="174">
        <v>-0.04</v>
      </c>
      <c r="I25" s="174">
        <v>0.26</v>
      </c>
      <c r="J25" s="174">
        <v>0</v>
      </c>
      <c r="K25" s="174">
        <v>0.94</v>
      </c>
      <c r="L25" s="174">
        <v>0.92</v>
      </c>
      <c r="M25" s="174">
        <v>0.9</v>
      </c>
      <c r="N25" s="174">
        <v>0.85</v>
      </c>
      <c r="O25" s="174">
        <v>0.96</v>
      </c>
      <c r="P25" s="174">
        <v>0.94</v>
      </c>
      <c r="Q25" s="174">
        <v>0.79</v>
      </c>
      <c r="R25" s="174">
        <v>0.87</v>
      </c>
      <c r="S25" s="175">
        <v>46.01</v>
      </c>
      <c r="T25" s="175">
        <v>49.92</v>
      </c>
      <c r="U25" s="175">
        <v>64.44</v>
      </c>
      <c r="V25" s="175">
        <v>74.900000000000006</v>
      </c>
    </row>
    <row r="26" spans="1:22" ht="17.25" customHeight="1" thickBot="1" x14ac:dyDescent="0.3">
      <c r="A26" s="168">
        <v>9</v>
      </c>
      <c r="B26" s="169" t="s">
        <v>249</v>
      </c>
      <c r="C26" s="170">
        <v>0.02</v>
      </c>
      <c r="D26" s="170">
        <v>0.02</v>
      </c>
      <c r="E26" s="170">
        <v>0.02</v>
      </c>
      <c r="F26" s="170">
        <v>0.02</v>
      </c>
      <c r="G26" s="170">
        <v>0.11</v>
      </c>
      <c r="H26" s="170">
        <v>7.0000000000000007E-2</v>
      </c>
      <c r="I26" s="170">
        <v>0.11</v>
      </c>
      <c r="J26" s="170">
        <v>0.03</v>
      </c>
      <c r="K26" s="170">
        <v>0.95</v>
      </c>
      <c r="L26" s="170">
        <v>0.96</v>
      </c>
      <c r="M26" s="170">
        <v>0.93</v>
      </c>
      <c r="N26" s="170">
        <v>0.93</v>
      </c>
      <c r="O26" s="170">
        <v>0.91</v>
      </c>
      <c r="P26" s="170">
        <v>0.93</v>
      </c>
      <c r="Q26" s="170">
        <v>0.91</v>
      </c>
      <c r="R26" s="170">
        <v>0.9</v>
      </c>
      <c r="S26" s="171">
        <v>105.96</v>
      </c>
      <c r="T26" s="171">
        <v>129.11000000000001</v>
      </c>
      <c r="U26" s="171">
        <v>130.72</v>
      </c>
      <c r="V26" s="171">
        <v>134.80000000000001</v>
      </c>
    </row>
    <row r="27" spans="1:22" ht="17.25" customHeight="1" thickBot="1" x14ac:dyDescent="0.3">
      <c r="A27" s="172">
        <v>91</v>
      </c>
      <c r="B27" s="173" t="s">
        <v>250</v>
      </c>
      <c r="C27" s="174">
        <v>0</v>
      </c>
      <c r="D27" s="174">
        <v>0</v>
      </c>
      <c r="E27" s="174">
        <v>0</v>
      </c>
      <c r="F27" s="174">
        <v>0</v>
      </c>
      <c r="G27" s="174">
        <v>7.0000000000000007E-2</v>
      </c>
      <c r="H27" s="174">
        <v>0.09</v>
      </c>
      <c r="I27" s="174">
        <v>0.09</v>
      </c>
      <c r="J27" s="174">
        <v>0.15</v>
      </c>
      <c r="K27" s="174">
        <v>0.96</v>
      </c>
      <c r="L27" s="174">
        <v>0.98</v>
      </c>
      <c r="M27" s="174">
        <v>0.98</v>
      </c>
      <c r="N27" s="174">
        <v>0.97</v>
      </c>
      <c r="O27" s="174">
        <v>0.98</v>
      </c>
      <c r="P27" s="174">
        <v>0.97</v>
      </c>
      <c r="Q27" s="174">
        <v>0.96</v>
      </c>
      <c r="R27" s="174">
        <v>0.92</v>
      </c>
      <c r="S27" s="175">
        <v>16.03</v>
      </c>
      <c r="T27" s="175">
        <v>19.309999999999999</v>
      </c>
      <c r="U27" s="175">
        <v>19.52</v>
      </c>
      <c r="V27" s="175">
        <v>22.47</v>
      </c>
    </row>
    <row r="28" spans="1:22" ht="17.25" customHeight="1" thickBot="1" x14ac:dyDescent="0.3">
      <c r="A28" s="172">
        <v>92</v>
      </c>
      <c r="B28" s="173" t="s">
        <v>283</v>
      </c>
      <c r="C28" s="174">
        <v>0.01</v>
      </c>
      <c r="D28" s="174">
        <v>0.01</v>
      </c>
      <c r="E28" s="174">
        <v>0.01</v>
      </c>
      <c r="F28" s="174">
        <v>0.01</v>
      </c>
      <c r="G28" s="174">
        <v>0.08</v>
      </c>
      <c r="H28" s="174">
        <v>0.03</v>
      </c>
      <c r="I28" s="174">
        <v>0.23</v>
      </c>
      <c r="J28" s="174">
        <v>0.01</v>
      </c>
      <c r="K28" s="174">
        <v>0.9</v>
      </c>
      <c r="L28" s="174">
        <v>0.93</v>
      </c>
      <c r="M28" s="174">
        <v>0.91</v>
      </c>
      <c r="N28" s="174">
        <v>0.9</v>
      </c>
      <c r="O28" s="174">
        <v>0.95</v>
      </c>
      <c r="P28" s="174">
        <v>0.95</v>
      </c>
      <c r="Q28" s="174">
        <v>0.97</v>
      </c>
      <c r="R28" s="174">
        <v>0.98</v>
      </c>
      <c r="S28" s="175">
        <v>34.369999999999997</v>
      </c>
      <c r="T28" s="175">
        <v>38.06</v>
      </c>
      <c r="U28" s="175">
        <v>44.88</v>
      </c>
      <c r="V28" s="175">
        <v>42.85</v>
      </c>
    </row>
    <row r="29" spans="1:22" ht="17.25" customHeight="1" thickBot="1" x14ac:dyDescent="0.3">
      <c r="A29" s="172">
        <v>93</v>
      </c>
      <c r="B29" s="173" t="s">
        <v>316</v>
      </c>
      <c r="C29" s="174">
        <v>0</v>
      </c>
      <c r="D29" s="174">
        <v>0</v>
      </c>
      <c r="E29" s="174">
        <v>0</v>
      </c>
      <c r="F29" s="174">
        <v>0</v>
      </c>
      <c r="G29" s="174">
        <v>0.48</v>
      </c>
      <c r="H29" s="174">
        <v>-0.01</v>
      </c>
      <c r="I29" s="174">
        <v>0.08</v>
      </c>
      <c r="J29" s="174">
        <v>0.11</v>
      </c>
      <c r="K29" s="174">
        <v>0.95</v>
      </c>
      <c r="L29" s="174">
        <v>0.96</v>
      </c>
      <c r="M29" s="174">
        <v>0.96</v>
      </c>
      <c r="N29" s="174">
        <v>0.89</v>
      </c>
      <c r="O29" s="174">
        <v>0.89</v>
      </c>
      <c r="P29" s="174">
        <v>0.87</v>
      </c>
      <c r="Q29" s="174">
        <v>0.81</v>
      </c>
      <c r="R29" s="174">
        <v>0.81</v>
      </c>
      <c r="S29" s="175">
        <v>18.73</v>
      </c>
      <c r="T29" s="175">
        <v>18.66</v>
      </c>
      <c r="U29" s="175">
        <v>20.55</v>
      </c>
      <c r="V29" s="175">
        <v>22.56</v>
      </c>
    </row>
    <row r="30" spans="1:22" ht="17.25" customHeight="1" thickBot="1" x14ac:dyDescent="0.3">
      <c r="A30" s="172">
        <v>94</v>
      </c>
      <c r="B30" s="173" t="s">
        <v>326</v>
      </c>
      <c r="C30" s="174">
        <v>0.01</v>
      </c>
      <c r="D30" s="174">
        <v>0.01</v>
      </c>
      <c r="E30" s="174">
        <v>0.01</v>
      </c>
      <c r="F30" s="174">
        <v>0.01</v>
      </c>
      <c r="G30" s="174">
        <v>0.01</v>
      </c>
      <c r="H30" s="174">
        <v>0.12</v>
      </c>
      <c r="I30" s="174">
        <v>0.02</v>
      </c>
      <c r="J30" s="174">
        <v>-0.03</v>
      </c>
      <c r="K30" s="174">
        <v>0.98</v>
      </c>
      <c r="L30" s="174">
        <v>0.99</v>
      </c>
      <c r="M30" s="174">
        <v>0.92</v>
      </c>
      <c r="N30" s="174">
        <v>0.95</v>
      </c>
      <c r="O30" s="174">
        <v>0.86</v>
      </c>
      <c r="P30" s="174">
        <v>0.92</v>
      </c>
      <c r="Q30" s="174">
        <v>0.88</v>
      </c>
      <c r="R30" s="174">
        <v>0.85</v>
      </c>
      <c r="S30" s="175">
        <v>36.82</v>
      </c>
      <c r="T30" s="175">
        <v>53.08</v>
      </c>
      <c r="U30" s="175">
        <v>45.76</v>
      </c>
      <c r="V30" s="175">
        <v>46.9</v>
      </c>
    </row>
    <row r="31" spans="1:22" ht="17.25" customHeight="1" thickBot="1" x14ac:dyDescent="0.3">
      <c r="A31" s="168"/>
      <c r="B31" s="169" t="s">
        <v>341</v>
      </c>
      <c r="C31" s="170">
        <v>1</v>
      </c>
      <c r="D31" s="170">
        <v>1</v>
      </c>
      <c r="E31" s="170">
        <v>1</v>
      </c>
      <c r="F31" s="170">
        <v>1</v>
      </c>
      <c r="G31" s="170">
        <v>0.18</v>
      </c>
      <c r="H31" s="170">
        <v>0.05</v>
      </c>
      <c r="I31" s="170">
        <v>0.08</v>
      </c>
      <c r="J31" s="170">
        <v>0.06</v>
      </c>
      <c r="K31" s="170">
        <v>0.97</v>
      </c>
      <c r="L31" s="170">
        <v>0.96</v>
      </c>
      <c r="M31" s="170">
        <v>0.95</v>
      </c>
      <c r="N31" s="170">
        <v>0.94</v>
      </c>
      <c r="O31" s="170">
        <v>0.93</v>
      </c>
      <c r="P31" s="170">
        <v>0.95</v>
      </c>
      <c r="Q31" s="170">
        <v>0.95</v>
      </c>
      <c r="R31" s="170">
        <v>0.94</v>
      </c>
      <c r="S31" s="176">
        <v>5103.3100000000004</v>
      </c>
      <c r="T31" s="176">
        <v>5201.66</v>
      </c>
      <c r="U31" s="176">
        <v>5301.38</v>
      </c>
      <c r="V31" s="176">
        <v>5815.45</v>
      </c>
    </row>
    <row r="32" spans="1:22" x14ac:dyDescent="0.25"/>
  </sheetData>
  <mergeCells count="8">
    <mergeCell ref="A1:V1"/>
    <mergeCell ref="A2:V2"/>
    <mergeCell ref="A3:B3"/>
    <mergeCell ref="C3:F3"/>
    <mergeCell ref="G3:J3"/>
    <mergeCell ref="K3:N3"/>
    <mergeCell ref="O3:R3"/>
    <mergeCell ref="S3:V3"/>
  </mergeCells>
  <hyperlinks>
    <hyperlink ref="A1:H1" location="Índice!A1" display="Volver al Índice" xr:uid="{078F913A-1931-44E4-AFC8-A88D8D33DDA6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ABA19-BB5F-41DA-9D68-3057F8234033}">
  <sheetPr codeName="Hoja3"/>
  <dimension ref="A1:XFC121"/>
  <sheetViews>
    <sheetView topLeftCell="A120" zoomScale="90" zoomScaleNormal="90" zoomScaleSheetLayoutView="150" workbookViewId="0">
      <selection activeCell="A120" sqref="A120"/>
    </sheetView>
  </sheetViews>
  <sheetFormatPr baseColWidth="10" defaultColWidth="0" defaultRowHeight="409.5" customHeight="1" zeroHeight="1" x14ac:dyDescent="0.25"/>
  <cols>
    <col min="1" max="1" width="23.140625" style="42" customWidth="1"/>
    <col min="2" max="2" width="87.28515625" style="42" customWidth="1"/>
    <col min="3" max="3" width="14.42578125" style="42" customWidth="1"/>
    <col min="4" max="4" width="1.28515625" style="42" customWidth="1"/>
    <col min="5" max="16383" width="11.42578125" style="42" hidden="1"/>
    <col min="16384" max="16384" width="2.42578125" style="42" hidden="1" customWidth="1"/>
  </cols>
  <sheetData>
    <row r="1" spans="1:4" ht="409.5" customHeight="1" x14ac:dyDescent="0.25">
      <c r="A1" s="40" t="s">
        <v>1398</v>
      </c>
      <c r="B1" s="39"/>
      <c r="C1" s="41" t="s">
        <v>533</v>
      </c>
      <c r="D1" s="219"/>
    </row>
    <row r="2" spans="1:4" ht="409.5" customHeight="1" x14ac:dyDescent="0.25">
      <c r="A2" s="43" t="s">
        <v>1399</v>
      </c>
      <c r="B2" s="44"/>
      <c r="C2" s="41" t="s">
        <v>533</v>
      </c>
      <c r="D2" s="219"/>
    </row>
    <row r="3" spans="1:4" ht="409.5" customHeight="1" x14ac:dyDescent="0.25">
      <c r="A3" s="43" t="s">
        <v>1400</v>
      </c>
      <c r="B3" s="44"/>
      <c r="C3" s="41" t="s">
        <v>533</v>
      </c>
      <c r="D3" s="219"/>
    </row>
    <row r="4" spans="1:4" ht="409.5" customHeight="1" x14ac:dyDescent="0.25">
      <c r="A4" s="43" t="s">
        <v>1401</v>
      </c>
      <c r="B4" s="44"/>
      <c r="C4" s="41" t="s">
        <v>533</v>
      </c>
      <c r="D4" s="219"/>
    </row>
    <row r="5" spans="1:4" ht="409.5" customHeight="1" x14ac:dyDescent="0.25">
      <c r="A5" s="43" t="s">
        <v>1402</v>
      </c>
      <c r="B5" s="44"/>
      <c r="C5" s="41" t="s">
        <v>533</v>
      </c>
      <c r="D5" s="219"/>
    </row>
    <row r="6" spans="1:4" ht="409.5" customHeight="1" x14ac:dyDescent="0.25">
      <c r="A6" s="43" t="s">
        <v>1403</v>
      </c>
      <c r="B6" s="44"/>
      <c r="C6" s="41" t="s">
        <v>533</v>
      </c>
      <c r="D6" s="219"/>
    </row>
    <row r="7" spans="1:4" ht="409.5" customHeight="1" x14ac:dyDescent="0.25">
      <c r="A7" s="43" t="s">
        <v>1404</v>
      </c>
      <c r="B7" s="44"/>
      <c r="C7" s="41" t="s">
        <v>533</v>
      </c>
      <c r="D7" s="219"/>
    </row>
    <row r="8" spans="1:4" ht="409.5" customHeight="1" x14ac:dyDescent="0.25">
      <c r="A8" s="43" t="s">
        <v>1405</v>
      </c>
      <c r="B8" s="44"/>
      <c r="C8" s="41" t="s">
        <v>533</v>
      </c>
      <c r="D8" s="219"/>
    </row>
    <row r="9" spans="1:4" ht="409.5" customHeight="1" x14ac:dyDescent="0.25">
      <c r="A9" s="43" t="s">
        <v>1406</v>
      </c>
      <c r="B9" s="44"/>
      <c r="C9" s="41" t="s">
        <v>533</v>
      </c>
      <c r="D9" s="219"/>
    </row>
    <row r="10" spans="1:4" ht="409.5" customHeight="1" x14ac:dyDescent="0.25">
      <c r="A10" s="43" t="s">
        <v>1407</v>
      </c>
      <c r="B10" s="44"/>
      <c r="C10" s="41" t="s">
        <v>533</v>
      </c>
      <c r="D10" s="219"/>
    </row>
    <row r="11" spans="1:4" ht="409.5" customHeight="1" x14ac:dyDescent="0.25">
      <c r="A11" s="43" t="s">
        <v>1408</v>
      </c>
      <c r="B11" s="44"/>
      <c r="C11" s="41" t="s">
        <v>533</v>
      </c>
      <c r="D11" s="219"/>
    </row>
    <row r="12" spans="1:4" ht="409.5" customHeight="1" x14ac:dyDescent="0.25">
      <c r="A12" s="43" t="s">
        <v>1409</v>
      </c>
      <c r="B12" s="44"/>
      <c r="C12" s="41" t="s">
        <v>533</v>
      </c>
      <c r="D12" s="219"/>
    </row>
    <row r="13" spans="1:4" ht="409.5" customHeight="1" x14ac:dyDescent="0.25">
      <c r="A13" s="43" t="s">
        <v>1410</v>
      </c>
      <c r="B13" s="44"/>
      <c r="C13" s="41" t="s">
        <v>533</v>
      </c>
      <c r="D13" s="219"/>
    </row>
    <row r="14" spans="1:4" ht="409.5" customHeight="1" x14ac:dyDescent="0.25">
      <c r="A14" s="43" t="s">
        <v>1411</v>
      </c>
      <c r="B14" s="44"/>
      <c r="C14" s="41" t="s">
        <v>533</v>
      </c>
      <c r="D14" s="219"/>
    </row>
    <row r="15" spans="1:4" ht="409.5" customHeight="1" x14ac:dyDescent="0.25">
      <c r="A15" s="43" t="s">
        <v>1412</v>
      </c>
      <c r="B15" s="44"/>
      <c r="C15" s="41" t="s">
        <v>533</v>
      </c>
      <c r="D15" s="219"/>
    </row>
    <row r="16" spans="1:4" ht="409.5" customHeight="1" x14ac:dyDescent="0.25">
      <c r="A16" s="43" t="s">
        <v>1413</v>
      </c>
      <c r="B16" s="44"/>
      <c r="C16" s="41" t="s">
        <v>533</v>
      </c>
      <c r="D16" s="219"/>
    </row>
    <row r="17" spans="1:4" ht="409.5" customHeight="1" x14ac:dyDescent="0.25">
      <c r="A17" s="43" t="s">
        <v>1414</v>
      </c>
      <c r="B17" s="44"/>
      <c r="C17" s="41" t="s">
        <v>533</v>
      </c>
      <c r="D17" s="219"/>
    </row>
    <row r="18" spans="1:4" ht="409.5" customHeight="1" x14ac:dyDescent="0.25">
      <c r="A18" s="43" t="s">
        <v>1415</v>
      </c>
      <c r="B18" s="44"/>
      <c r="C18" s="41" t="s">
        <v>533</v>
      </c>
      <c r="D18" s="219"/>
    </row>
    <row r="19" spans="1:4" ht="409.5" customHeight="1" x14ac:dyDescent="0.25">
      <c r="A19" s="43" t="s">
        <v>1416</v>
      </c>
      <c r="B19" s="44"/>
      <c r="C19" s="41" t="s">
        <v>533</v>
      </c>
      <c r="D19" s="219"/>
    </row>
    <row r="20" spans="1:4" ht="409.5" customHeight="1" x14ac:dyDescent="0.25">
      <c r="A20" s="43" t="s">
        <v>1417</v>
      </c>
      <c r="B20" s="44"/>
      <c r="C20" s="41" t="s">
        <v>533</v>
      </c>
      <c r="D20" s="219"/>
    </row>
    <row r="21" spans="1:4" ht="409.5" customHeight="1" x14ac:dyDescent="0.25">
      <c r="A21" s="43" t="s">
        <v>1418</v>
      </c>
      <c r="B21" s="44"/>
      <c r="C21" s="41" t="s">
        <v>533</v>
      </c>
      <c r="D21" s="219"/>
    </row>
    <row r="22" spans="1:4" ht="409.5" customHeight="1" x14ac:dyDescent="0.25">
      <c r="A22" s="43" t="s">
        <v>1419</v>
      </c>
      <c r="B22" s="44"/>
      <c r="C22" s="41" t="s">
        <v>533</v>
      </c>
      <c r="D22" s="219"/>
    </row>
    <row r="23" spans="1:4" ht="409.5" customHeight="1" x14ac:dyDescent="0.25">
      <c r="A23" s="43" t="s">
        <v>1420</v>
      </c>
      <c r="B23" s="44"/>
      <c r="C23" s="41" t="s">
        <v>533</v>
      </c>
      <c r="D23" s="219"/>
    </row>
    <row r="24" spans="1:4" ht="409.5" customHeight="1" x14ac:dyDescent="0.25">
      <c r="A24" s="43" t="s">
        <v>1421</v>
      </c>
      <c r="B24" s="44"/>
      <c r="C24" s="41" t="s">
        <v>533</v>
      </c>
      <c r="D24" s="219"/>
    </row>
    <row r="25" spans="1:4" ht="409.5" customHeight="1" x14ac:dyDescent="0.25">
      <c r="A25" s="43" t="s">
        <v>1422</v>
      </c>
      <c r="B25" s="44"/>
      <c r="C25" s="41" t="s">
        <v>533</v>
      </c>
      <c r="D25" s="219"/>
    </row>
    <row r="26" spans="1:4" ht="409.5" customHeight="1" x14ac:dyDescent="0.25">
      <c r="A26" s="43" t="s">
        <v>1423</v>
      </c>
      <c r="B26" s="44"/>
      <c r="C26" s="41" t="s">
        <v>533</v>
      </c>
      <c r="D26" s="219"/>
    </row>
    <row r="27" spans="1:4" ht="409.5" customHeight="1" x14ac:dyDescent="0.25">
      <c r="A27" s="43" t="s">
        <v>1424</v>
      </c>
      <c r="B27" s="44"/>
      <c r="C27" s="41" t="s">
        <v>533</v>
      </c>
      <c r="D27" s="219"/>
    </row>
    <row r="28" spans="1:4" ht="409.5" customHeight="1" x14ac:dyDescent="0.25">
      <c r="A28" s="43" t="s">
        <v>1425</v>
      </c>
      <c r="B28" s="44"/>
      <c r="C28" s="41" t="s">
        <v>533</v>
      </c>
      <c r="D28" s="219"/>
    </row>
    <row r="29" spans="1:4" ht="409.5" customHeight="1" x14ac:dyDescent="0.25">
      <c r="A29" s="43" t="s">
        <v>1426</v>
      </c>
      <c r="B29" s="44"/>
      <c r="C29" s="41" t="s">
        <v>533</v>
      </c>
      <c r="D29" s="219"/>
    </row>
    <row r="30" spans="1:4" ht="409.5" customHeight="1" x14ac:dyDescent="0.25">
      <c r="A30" s="43" t="s">
        <v>1427</v>
      </c>
      <c r="B30" s="44"/>
      <c r="C30" s="41" t="s">
        <v>533</v>
      </c>
      <c r="D30" s="219"/>
    </row>
    <row r="31" spans="1:4" ht="409.5" customHeight="1" x14ac:dyDescent="0.25">
      <c r="A31" s="43" t="s">
        <v>1428</v>
      </c>
      <c r="B31" s="44"/>
      <c r="C31" s="41" t="s">
        <v>533</v>
      </c>
      <c r="D31" s="219"/>
    </row>
    <row r="32" spans="1:4" ht="409.5" customHeight="1" x14ac:dyDescent="0.25">
      <c r="A32" s="43" t="s">
        <v>1429</v>
      </c>
      <c r="B32" s="44"/>
      <c r="C32" s="41" t="s">
        <v>533</v>
      </c>
      <c r="D32" s="219"/>
    </row>
    <row r="33" spans="1:4" ht="409.5" customHeight="1" x14ac:dyDescent="0.25">
      <c r="A33" s="43" t="s">
        <v>1430</v>
      </c>
      <c r="B33" s="44"/>
      <c r="C33" s="41" t="s">
        <v>533</v>
      </c>
      <c r="D33" s="219"/>
    </row>
    <row r="34" spans="1:4" ht="409.5" customHeight="1" x14ac:dyDescent="0.25">
      <c r="A34" s="43" t="s">
        <v>1431</v>
      </c>
      <c r="B34" s="44"/>
      <c r="C34" s="41" t="s">
        <v>533</v>
      </c>
      <c r="D34" s="219"/>
    </row>
    <row r="35" spans="1:4" ht="409.5" customHeight="1" x14ac:dyDescent="0.25">
      <c r="A35" s="43" t="s">
        <v>1432</v>
      </c>
      <c r="B35" s="44"/>
      <c r="C35" s="41" t="s">
        <v>533</v>
      </c>
      <c r="D35" s="219"/>
    </row>
    <row r="36" spans="1:4" ht="409.5" customHeight="1" x14ac:dyDescent="0.25">
      <c r="A36" s="43" t="s">
        <v>1433</v>
      </c>
      <c r="B36" s="44"/>
      <c r="C36" s="41" t="s">
        <v>533</v>
      </c>
      <c r="D36" s="219"/>
    </row>
    <row r="37" spans="1:4" ht="409.5" customHeight="1" x14ac:dyDescent="0.25">
      <c r="A37" s="43" t="s">
        <v>1434</v>
      </c>
      <c r="B37" s="44"/>
      <c r="C37" s="41" t="s">
        <v>533</v>
      </c>
      <c r="D37" s="219"/>
    </row>
    <row r="38" spans="1:4" ht="409.5" customHeight="1" x14ac:dyDescent="0.25">
      <c r="A38" s="43" t="s">
        <v>1435</v>
      </c>
      <c r="B38" s="44"/>
      <c r="C38" s="41" t="s">
        <v>533</v>
      </c>
      <c r="D38" s="219"/>
    </row>
    <row r="39" spans="1:4" ht="409.5" customHeight="1" x14ac:dyDescent="0.25">
      <c r="A39" s="43" t="s">
        <v>1436</v>
      </c>
      <c r="B39" s="44"/>
      <c r="C39" s="41" t="s">
        <v>533</v>
      </c>
      <c r="D39" s="219"/>
    </row>
    <row r="40" spans="1:4" ht="409.5" customHeight="1" x14ac:dyDescent="0.25">
      <c r="A40" s="43" t="s">
        <v>1437</v>
      </c>
      <c r="B40" s="44"/>
      <c r="C40" s="41" t="s">
        <v>533</v>
      </c>
      <c r="D40" s="219"/>
    </row>
    <row r="41" spans="1:4" ht="409.5" customHeight="1" x14ac:dyDescent="0.25">
      <c r="A41" s="43" t="s">
        <v>1438</v>
      </c>
      <c r="B41" s="44"/>
      <c r="C41" s="41" t="s">
        <v>533</v>
      </c>
      <c r="D41" s="219"/>
    </row>
    <row r="42" spans="1:4" ht="409.5" customHeight="1" x14ac:dyDescent="0.25">
      <c r="A42" s="43" t="s">
        <v>1439</v>
      </c>
      <c r="B42" s="44"/>
      <c r="C42" s="41" t="s">
        <v>533</v>
      </c>
      <c r="D42" s="219"/>
    </row>
    <row r="43" spans="1:4" ht="409.5" customHeight="1" x14ac:dyDescent="0.25">
      <c r="A43" s="43" t="s">
        <v>1440</v>
      </c>
      <c r="B43" s="44"/>
      <c r="C43" s="41" t="s">
        <v>533</v>
      </c>
      <c r="D43" s="219"/>
    </row>
    <row r="44" spans="1:4" ht="409.5" customHeight="1" x14ac:dyDescent="0.25">
      <c r="A44" s="43" t="s">
        <v>1441</v>
      </c>
      <c r="B44" s="43"/>
      <c r="C44" s="41" t="s">
        <v>533</v>
      </c>
      <c r="D44" s="219"/>
    </row>
    <row r="45" spans="1:4" ht="409.5" customHeight="1" x14ac:dyDescent="0.25">
      <c r="A45" s="43" t="s">
        <v>1442</v>
      </c>
      <c r="B45" s="43"/>
      <c r="C45" s="41" t="s">
        <v>533</v>
      </c>
      <c r="D45" s="219"/>
    </row>
    <row r="46" spans="1:4" ht="409.5" customHeight="1" x14ac:dyDescent="0.25">
      <c r="A46" s="43" t="s">
        <v>1443</v>
      </c>
      <c r="B46" s="43"/>
      <c r="C46" s="41" t="s">
        <v>533</v>
      </c>
      <c r="D46" s="219"/>
    </row>
    <row r="47" spans="1:4" ht="409.5" customHeight="1" x14ac:dyDescent="0.25">
      <c r="A47" s="43" t="s">
        <v>1444</v>
      </c>
      <c r="B47" s="43"/>
      <c r="C47" s="41" t="s">
        <v>533</v>
      </c>
      <c r="D47" s="219"/>
    </row>
    <row r="48" spans="1:4" ht="409.5" customHeight="1" x14ac:dyDescent="0.25">
      <c r="A48" s="43" t="s">
        <v>1445</v>
      </c>
      <c r="B48" s="43"/>
      <c r="C48" s="41" t="s">
        <v>533</v>
      </c>
      <c r="D48" s="219"/>
    </row>
    <row r="49" spans="1:4" ht="409.5" customHeight="1" x14ac:dyDescent="0.25">
      <c r="A49" s="43" t="s">
        <v>1446</v>
      </c>
      <c r="B49" s="43"/>
      <c r="C49" s="41" t="s">
        <v>533</v>
      </c>
      <c r="D49" s="219"/>
    </row>
    <row r="50" spans="1:4" ht="409.5" customHeight="1" x14ac:dyDescent="0.25">
      <c r="A50" s="43" t="s">
        <v>1447</v>
      </c>
      <c r="B50" s="43"/>
      <c r="C50" s="41" t="s">
        <v>533</v>
      </c>
      <c r="D50" s="219"/>
    </row>
    <row r="51" spans="1:4" ht="409.5" customHeight="1" x14ac:dyDescent="0.25">
      <c r="A51" s="43" t="s">
        <v>1448</v>
      </c>
      <c r="B51" s="43"/>
      <c r="C51" s="41" t="s">
        <v>533</v>
      </c>
      <c r="D51" s="219"/>
    </row>
    <row r="52" spans="1:4" ht="409.5" customHeight="1" x14ac:dyDescent="0.25">
      <c r="A52" s="43" t="s">
        <v>1449</v>
      </c>
      <c r="B52" s="43"/>
      <c r="C52" s="41" t="s">
        <v>533</v>
      </c>
      <c r="D52" s="219"/>
    </row>
    <row r="53" spans="1:4" ht="409.5" customHeight="1" x14ac:dyDescent="0.25">
      <c r="A53" s="43" t="s">
        <v>1450</v>
      </c>
      <c r="B53" s="43"/>
      <c r="C53" s="41" t="s">
        <v>533</v>
      </c>
      <c r="D53" s="219"/>
    </row>
    <row r="54" spans="1:4" ht="409.5" customHeight="1" x14ac:dyDescent="0.25">
      <c r="A54" s="43" t="s">
        <v>1451</v>
      </c>
      <c r="B54" s="43"/>
      <c r="C54" s="41" t="s">
        <v>533</v>
      </c>
      <c r="D54" s="219"/>
    </row>
    <row r="55" spans="1:4" ht="409.5" customHeight="1" x14ac:dyDescent="0.25">
      <c r="A55" s="43" t="s">
        <v>1452</v>
      </c>
      <c r="B55" s="43"/>
      <c r="C55" s="41" t="s">
        <v>533</v>
      </c>
      <c r="D55" s="219"/>
    </row>
    <row r="56" spans="1:4" ht="409.5" customHeight="1" x14ac:dyDescent="0.25">
      <c r="A56" s="43" t="s">
        <v>1453</v>
      </c>
      <c r="B56" s="43"/>
      <c r="C56" s="41" t="s">
        <v>533</v>
      </c>
      <c r="D56" s="219"/>
    </row>
    <row r="57" spans="1:4" ht="409.5" customHeight="1" x14ac:dyDescent="0.25">
      <c r="A57" s="43" t="s">
        <v>1454</v>
      </c>
      <c r="B57" s="43"/>
      <c r="C57" s="41" t="s">
        <v>533</v>
      </c>
      <c r="D57" s="219"/>
    </row>
    <row r="58" spans="1:4" ht="409.5" customHeight="1" x14ac:dyDescent="0.25">
      <c r="A58" s="43" t="s">
        <v>1455</v>
      </c>
      <c r="B58" s="43"/>
      <c r="C58" s="41" t="s">
        <v>533</v>
      </c>
      <c r="D58" s="219"/>
    </row>
    <row r="59" spans="1:4" ht="409.5" customHeight="1" x14ac:dyDescent="0.25">
      <c r="A59" s="43" t="s">
        <v>1456</v>
      </c>
      <c r="B59" s="43"/>
      <c r="C59" s="41" t="s">
        <v>533</v>
      </c>
      <c r="D59" s="219"/>
    </row>
    <row r="60" spans="1:4" ht="409.5" customHeight="1" x14ac:dyDescent="0.25">
      <c r="A60" s="43" t="s">
        <v>1457</v>
      </c>
      <c r="B60" s="43"/>
      <c r="C60" s="41" t="s">
        <v>533</v>
      </c>
      <c r="D60" s="219"/>
    </row>
    <row r="61" spans="1:4" ht="409.5" customHeight="1" x14ac:dyDescent="0.25">
      <c r="A61" s="43" t="s">
        <v>1458</v>
      </c>
      <c r="B61" s="43"/>
      <c r="C61" s="41" t="s">
        <v>533</v>
      </c>
      <c r="D61" s="219"/>
    </row>
    <row r="62" spans="1:4" ht="409.5" customHeight="1" x14ac:dyDescent="0.25">
      <c r="A62" s="43" t="s">
        <v>1459</v>
      </c>
      <c r="B62" s="43"/>
      <c r="C62" s="41" t="s">
        <v>533</v>
      </c>
      <c r="D62" s="219"/>
    </row>
    <row r="63" spans="1:4" ht="409.5" customHeight="1" x14ac:dyDescent="0.25">
      <c r="A63" s="43" t="s">
        <v>1460</v>
      </c>
      <c r="B63" s="43"/>
      <c r="C63" s="41" t="s">
        <v>533</v>
      </c>
      <c r="D63" s="219"/>
    </row>
    <row r="64" spans="1:4" ht="409.5" customHeight="1" x14ac:dyDescent="0.25">
      <c r="A64" s="43" t="s">
        <v>1461</v>
      </c>
      <c r="B64" s="43"/>
      <c r="C64" s="41" t="s">
        <v>533</v>
      </c>
      <c r="D64" s="219"/>
    </row>
    <row r="65" spans="1:4" ht="409.5" customHeight="1" x14ac:dyDescent="0.25">
      <c r="A65" s="43" t="s">
        <v>1462</v>
      </c>
      <c r="B65" s="43"/>
      <c r="C65" s="41" t="s">
        <v>533</v>
      </c>
      <c r="D65" s="219"/>
    </row>
    <row r="66" spans="1:4" ht="409.5" customHeight="1" x14ac:dyDescent="0.25">
      <c r="A66" s="43" t="s">
        <v>1463</v>
      </c>
      <c r="B66" s="43"/>
      <c r="C66" s="41" t="s">
        <v>533</v>
      </c>
      <c r="D66" s="219"/>
    </row>
    <row r="67" spans="1:4" ht="409.5" customHeight="1" x14ac:dyDescent="0.25">
      <c r="A67" s="43" t="s">
        <v>1464</v>
      </c>
      <c r="B67" s="43"/>
      <c r="C67" s="41" t="s">
        <v>533</v>
      </c>
      <c r="D67" s="219"/>
    </row>
    <row r="68" spans="1:4" ht="409.5" customHeight="1" x14ac:dyDescent="0.25">
      <c r="A68" s="43" t="s">
        <v>1465</v>
      </c>
      <c r="B68" s="43"/>
      <c r="C68" s="41" t="s">
        <v>533</v>
      </c>
      <c r="D68" s="219"/>
    </row>
    <row r="69" spans="1:4" ht="409.5" customHeight="1" x14ac:dyDescent="0.25">
      <c r="A69" s="43" t="s">
        <v>1466</v>
      </c>
      <c r="B69" s="43"/>
      <c r="C69" s="41" t="s">
        <v>533</v>
      </c>
      <c r="D69" s="219"/>
    </row>
    <row r="70" spans="1:4" ht="409.5" customHeight="1" x14ac:dyDescent="0.25">
      <c r="A70" s="43" t="s">
        <v>1467</v>
      </c>
      <c r="B70" s="43"/>
      <c r="C70" s="41" t="s">
        <v>533</v>
      </c>
      <c r="D70" s="219"/>
    </row>
    <row r="71" spans="1:4" ht="409.5" customHeight="1" x14ac:dyDescent="0.25">
      <c r="A71" s="43" t="s">
        <v>1468</v>
      </c>
      <c r="B71" s="43"/>
      <c r="C71" s="41" t="s">
        <v>533</v>
      </c>
      <c r="D71" s="219"/>
    </row>
    <row r="72" spans="1:4" ht="409.5" customHeight="1" x14ac:dyDescent="0.25">
      <c r="A72" s="43" t="s">
        <v>1469</v>
      </c>
      <c r="B72" s="43"/>
      <c r="C72" s="41" t="s">
        <v>533</v>
      </c>
      <c r="D72" s="219"/>
    </row>
    <row r="73" spans="1:4" ht="409.5" customHeight="1" x14ac:dyDescent="0.25">
      <c r="A73" s="43" t="s">
        <v>1470</v>
      </c>
      <c r="B73" s="43"/>
      <c r="C73" s="41" t="s">
        <v>533</v>
      </c>
      <c r="D73" s="219"/>
    </row>
    <row r="74" spans="1:4" ht="409.5" customHeight="1" x14ac:dyDescent="0.25">
      <c r="A74" s="43" t="s">
        <v>1471</v>
      </c>
      <c r="B74" s="43"/>
      <c r="C74" s="41" t="s">
        <v>533</v>
      </c>
      <c r="D74" s="219"/>
    </row>
    <row r="75" spans="1:4" ht="409.5" customHeight="1" x14ac:dyDescent="0.25">
      <c r="A75" s="43" t="s">
        <v>1472</v>
      </c>
      <c r="B75" s="43"/>
      <c r="C75" s="41" t="s">
        <v>533</v>
      </c>
      <c r="D75" s="219"/>
    </row>
    <row r="76" spans="1:4" ht="409.5" customHeight="1" x14ac:dyDescent="0.25">
      <c r="A76" s="43" t="s">
        <v>1473</v>
      </c>
      <c r="B76" s="43"/>
      <c r="C76" s="41" t="s">
        <v>533</v>
      </c>
      <c r="D76" s="219"/>
    </row>
    <row r="77" spans="1:4" ht="409.5" customHeight="1" x14ac:dyDescent="0.25">
      <c r="A77" s="43" t="s">
        <v>1474</v>
      </c>
      <c r="B77" s="43"/>
      <c r="C77" s="41" t="s">
        <v>533</v>
      </c>
      <c r="D77" s="219"/>
    </row>
    <row r="78" spans="1:4" ht="409.5" customHeight="1" x14ac:dyDescent="0.25">
      <c r="A78" s="43" t="s">
        <v>1475</v>
      </c>
      <c r="B78" s="43"/>
      <c r="C78" s="41" t="s">
        <v>533</v>
      </c>
      <c r="D78" s="219"/>
    </row>
    <row r="79" spans="1:4" ht="409.5" customHeight="1" x14ac:dyDescent="0.25">
      <c r="A79" s="43" t="s">
        <v>1476</v>
      </c>
      <c r="B79" s="43"/>
      <c r="C79" s="41" t="s">
        <v>533</v>
      </c>
      <c r="D79" s="219"/>
    </row>
    <row r="80" spans="1:4" ht="409.5" customHeight="1" x14ac:dyDescent="0.25">
      <c r="A80" s="43" t="s">
        <v>1477</v>
      </c>
      <c r="B80" s="43"/>
      <c r="C80" s="41" t="s">
        <v>533</v>
      </c>
      <c r="D80" s="219"/>
    </row>
    <row r="81" spans="1:4" ht="409.5" customHeight="1" x14ac:dyDescent="0.25">
      <c r="A81" s="43" t="s">
        <v>1478</v>
      </c>
      <c r="B81" s="43"/>
      <c r="C81" s="41" t="s">
        <v>533</v>
      </c>
      <c r="D81" s="219"/>
    </row>
    <row r="82" spans="1:4" ht="409.5" customHeight="1" x14ac:dyDescent="0.25">
      <c r="A82" s="43" t="s">
        <v>1479</v>
      </c>
      <c r="B82" s="43"/>
      <c r="C82" s="41" t="s">
        <v>533</v>
      </c>
      <c r="D82" s="219"/>
    </row>
    <row r="83" spans="1:4" ht="409.5" customHeight="1" x14ac:dyDescent="0.25">
      <c r="A83" s="43" t="s">
        <v>1480</v>
      </c>
      <c r="B83" s="43"/>
      <c r="C83" s="41" t="s">
        <v>533</v>
      </c>
      <c r="D83" s="219"/>
    </row>
    <row r="84" spans="1:4" ht="409.5" customHeight="1" x14ac:dyDescent="0.25">
      <c r="A84" s="43" t="s">
        <v>1481</v>
      </c>
      <c r="B84" s="43"/>
      <c r="C84" s="41" t="s">
        <v>533</v>
      </c>
      <c r="D84" s="219"/>
    </row>
    <row r="85" spans="1:4" ht="409.5" customHeight="1" x14ac:dyDescent="0.25">
      <c r="A85" s="43" t="s">
        <v>1482</v>
      </c>
      <c r="B85" s="43"/>
      <c r="C85" s="41" t="s">
        <v>533</v>
      </c>
      <c r="D85" s="219"/>
    </row>
    <row r="86" spans="1:4" ht="409.5" customHeight="1" x14ac:dyDescent="0.25">
      <c r="A86" s="43" t="s">
        <v>1483</v>
      </c>
      <c r="B86" s="43"/>
      <c r="C86" s="41" t="s">
        <v>533</v>
      </c>
      <c r="D86" s="219"/>
    </row>
    <row r="87" spans="1:4" ht="409.5" customHeight="1" x14ac:dyDescent="0.25">
      <c r="A87" s="43" t="s">
        <v>1484</v>
      </c>
      <c r="B87" s="43"/>
      <c r="C87" s="41" t="s">
        <v>533</v>
      </c>
      <c r="D87" s="219"/>
    </row>
    <row r="88" spans="1:4" ht="409.5" customHeight="1" x14ac:dyDescent="0.25">
      <c r="A88" s="43" t="s">
        <v>1485</v>
      </c>
      <c r="B88" s="43"/>
      <c r="C88" s="41" t="s">
        <v>533</v>
      </c>
      <c r="D88" s="219"/>
    </row>
    <row r="89" spans="1:4" ht="409.5" customHeight="1" x14ac:dyDescent="0.25">
      <c r="A89" s="43" t="s">
        <v>1486</v>
      </c>
      <c r="B89" s="43"/>
      <c r="C89" s="41" t="s">
        <v>533</v>
      </c>
      <c r="D89" s="219"/>
    </row>
    <row r="90" spans="1:4" ht="409.5" customHeight="1" x14ac:dyDescent="0.25">
      <c r="A90" s="43" t="s">
        <v>1487</v>
      </c>
      <c r="B90" s="43"/>
      <c r="C90" s="41" t="s">
        <v>533</v>
      </c>
      <c r="D90" s="219"/>
    </row>
    <row r="91" spans="1:4" ht="409.5" customHeight="1" x14ac:dyDescent="0.25">
      <c r="A91" s="43" t="s">
        <v>1488</v>
      </c>
      <c r="B91" s="43"/>
      <c r="C91" s="41" t="s">
        <v>533</v>
      </c>
      <c r="D91" s="219"/>
    </row>
    <row r="92" spans="1:4" ht="409.5" customHeight="1" x14ac:dyDescent="0.25">
      <c r="A92" s="43" t="s">
        <v>1489</v>
      </c>
      <c r="B92" s="43"/>
      <c r="C92" s="41" t="s">
        <v>533</v>
      </c>
      <c r="D92" s="219"/>
    </row>
    <row r="93" spans="1:4" ht="409.5" customHeight="1" x14ac:dyDescent="0.25">
      <c r="A93" s="43" t="s">
        <v>1490</v>
      </c>
      <c r="B93" s="43"/>
      <c r="C93" s="41" t="s">
        <v>533</v>
      </c>
      <c r="D93" s="219"/>
    </row>
    <row r="94" spans="1:4" ht="409.5" customHeight="1" x14ac:dyDescent="0.25">
      <c r="A94" s="43" t="s">
        <v>1491</v>
      </c>
      <c r="B94" s="43"/>
      <c r="C94" s="41" t="s">
        <v>533</v>
      </c>
      <c r="D94" s="219"/>
    </row>
    <row r="95" spans="1:4" ht="409.5" customHeight="1" x14ac:dyDescent="0.25">
      <c r="A95" s="43" t="s">
        <v>1492</v>
      </c>
      <c r="B95" s="43"/>
      <c r="C95" s="41" t="s">
        <v>533</v>
      </c>
      <c r="D95" s="219"/>
    </row>
    <row r="96" spans="1:4" ht="409.5" customHeight="1" x14ac:dyDescent="0.25">
      <c r="A96" s="43" t="s">
        <v>1493</v>
      </c>
      <c r="B96" s="43"/>
      <c r="C96" s="41" t="s">
        <v>533</v>
      </c>
      <c r="D96" s="219"/>
    </row>
    <row r="97" spans="1:4" ht="409.5" customHeight="1" x14ac:dyDescent="0.25">
      <c r="A97" s="43" t="s">
        <v>1494</v>
      </c>
      <c r="B97" s="43"/>
      <c r="C97" s="41" t="s">
        <v>533</v>
      </c>
      <c r="D97" s="219"/>
    </row>
    <row r="98" spans="1:4" ht="409.5" customHeight="1" x14ac:dyDescent="0.25">
      <c r="A98" s="43" t="s">
        <v>1495</v>
      </c>
      <c r="B98" s="43"/>
      <c r="C98" s="41" t="s">
        <v>533</v>
      </c>
      <c r="D98" s="219"/>
    </row>
    <row r="99" spans="1:4" ht="409.5" customHeight="1" x14ac:dyDescent="0.25">
      <c r="A99" s="43" t="s">
        <v>1496</v>
      </c>
      <c r="B99" s="43"/>
      <c r="C99" s="41" t="s">
        <v>533</v>
      </c>
      <c r="D99" s="219"/>
    </row>
    <row r="100" spans="1:4" ht="409.5" customHeight="1" x14ac:dyDescent="0.25">
      <c r="A100" s="43" t="s">
        <v>1497</v>
      </c>
      <c r="B100" s="43"/>
      <c r="C100" s="41" t="s">
        <v>533</v>
      </c>
      <c r="D100" s="219"/>
    </row>
    <row r="101" spans="1:4" ht="409.5" customHeight="1" x14ac:dyDescent="0.25">
      <c r="A101" s="43" t="s">
        <v>1498</v>
      </c>
      <c r="B101" s="43"/>
      <c r="C101" s="41" t="s">
        <v>533</v>
      </c>
      <c r="D101" s="219"/>
    </row>
    <row r="102" spans="1:4" ht="409.5" customHeight="1" x14ac:dyDescent="0.25">
      <c r="A102" s="43" t="s">
        <v>1499</v>
      </c>
      <c r="B102" s="43"/>
      <c r="C102" s="41" t="s">
        <v>533</v>
      </c>
      <c r="D102" s="219"/>
    </row>
    <row r="103" spans="1:4" ht="409.5" customHeight="1" x14ac:dyDescent="0.25">
      <c r="A103" s="43" t="s">
        <v>1500</v>
      </c>
      <c r="B103" s="43"/>
      <c r="C103" s="41" t="s">
        <v>533</v>
      </c>
      <c r="D103" s="219"/>
    </row>
    <row r="104" spans="1:4" ht="409.5" customHeight="1" x14ac:dyDescent="0.25">
      <c r="A104" s="43" t="s">
        <v>1501</v>
      </c>
      <c r="B104" s="43"/>
      <c r="C104" s="41" t="s">
        <v>533</v>
      </c>
      <c r="D104" s="219"/>
    </row>
    <row r="105" spans="1:4" ht="409.5" customHeight="1" x14ac:dyDescent="0.25">
      <c r="A105" s="227" t="s">
        <v>1502</v>
      </c>
      <c r="B105" s="43"/>
      <c r="C105" s="41" t="s">
        <v>533</v>
      </c>
      <c r="D105" s="219"/>
    </row>
    <row r="106" spans="1:4" ht="409.5" customHeight="1" x14ac:dyDescent="0.25">
      <c r="A106" s="43" t="s">
        <v>1503</v>
      </c>
      <c r="B106" s="43"/>
      <c r="C106" s="41" t="s">
        <v>533</v>
      </c>
      <c r="D106" s="219"/>
    </row>
    <row r="107" spans="1:4" ht="409.5" customHeight="1" x14ac:dyDescent="0.25">
      <c r="A107" s="43" t="s">
        <v>1504</v>
      </c>
      <c r="B107" s="43"/>
      <c r="C107" s="41" t="s">
        <v>533</v>
      </c>
      <c r="D107" s="219"/>
    </row>
    <row r="108" spans="1:4" ht="409.5" customHeight="1" x14ac:dyDescent="0.25">
      <c r="A108" s="43" t="s">
        <v>1505</v>
      </c>
      <c r="B108" s="43" t="s">
        <v>416</v>
      </c>
      <c r="C108" s="41" t="s">
        <v>533</v>
      </c>
      <c r="D108" s="219"/>
    </row>
    <row r="109" spans="1:4" ht="409.5" customHeight="1" x14ac:dyDescent="0.25">
      <c r="A109" s="43" t="s">
        <v>1506</v>
      </c>
      <c r="B109" s="43"/>
      <c r="C109" s="41" t="s">
        <v>533</v>
      </c>
      <c r="D109" s="219"/>
    </row>
    <row r="110" spans="1:4" ht="409.5" customHeight="1" x14ac:dyDescent="0.25">
      <c r="A110" s="43" t="s">
        <v>1507</v>
      </c>
      <c r="B110" s="43"/>
      <c r="C110" s="41" t="s">
        <v>533</v>
      </c>
      <c r="D110" s="219"/>
    </row>
    <row r="111" spans="1:4" ht="409.5" customHeight="1" x14ac:dyDescent="0.25">
      <c r="A111" s="43" t="s">
        <v>1508</v>
      </c>
      <c r="B111" s="43"/>
      <c r="C111" s="41" t="s">
        <v>533</v>
      </c>
      <c r="D111" s="219"/>
    </row>
    <row r="112" spans="1:4" ht="409.5" customHeight="1" x14ac:dyDescent="0.25">
      <c r="A112" s="43" t="s">
        <v>1509</v>
      </c>
      <c r="B112" s="43"/>
      <c r="C112" s="41" t="s">
        <v>533</v>
      </c>
      <c r="D112" s="219"/>
    </row>
    <row r="113" spans="1:4" ht="409.5" customHeight="1" x14ac:dyDescent="0.25">
      <c r="A113" s="43" t="s">
        <v>1510</v>
      </c>
      <c r="B113" s="43"/>
      <c r="C113" s="41" t="s">
        <v>533</v>
      </c>
      <c r="D113" s="219"/>
    </row>
    <row r="114" spans="1:4" ht="409.5" customHeight="1" x14ac:dyDescent="0.25">
      <c r="A114" s="43" t="s">
        <v>1511</v>
      </c>
      <c r="B114" s="43"/>
      <c r="C114" s="41" t="s">
        <v>533</v>
      </c>
      <c r="D114" s="219"/>
    </row>
    <row r="115" spans="1:4" ht="409.5" customHeight="1" x14ac:dyDescent="0.25">
      <c r="A115" s="43" t="s">
        <v>1512</v>
      </c>
      <c r="B115" s="43"/>
      <c r="C115" s="41" t="s">
        <v>533</v>
      </c>
      <c r="D115" s="219"/>
    </row>
    <row r="116" spans="1:4" ht="409.5" customHeight="1" x14ac:dyDescent="0.25">
      <c r="A116" s="43" t="s">
        <v>1513</v>
      </c>
      <c r="B116" s="43"/>
      <c r="C116" s="41" t="s">
        <v>533</v>
      </c>
      <c r="D116" s="219"/>
    </row>
    <row r="117" spans="1:4" ht="409.5" customHeight="1" x14ac:dyDescent="0.25">
      <c r="A117" s="43" t="s">
        <v>1514</v>
      </c>
      <c r="B117" s="43"/>
      <c r="C117" s="41" t="s">
        <v>533</v>
      </c>
      <c r="D117" s="219"/>
    </row>
    <row r="118" spans="1:4" ht="409.5" customHeight="1" x14ac:dyDescent="0.25">
      <c r="A118" s="43" t="s">
        <v>1515</v>
      </c>
      <c r="B118" s="43"/>
      <c r="C118" s="41" t="s">
        <v>533</v>
      </c>
      <c r="D118" s="219"/>
    </row>
    <row r="119" spans="1:4" ht="409.5" customHeight="1" x14ac:dyDescent="0.25">
      <c r="A119" s="43" t="s">
        <v>1516</v>
      </c>
      <c r="B119" s="43"/>
      <c r="C119" s="41" t="s">
        <v>533</v>
      </c>
      <c r="D119" s="219"/>
    </row>
    <row r="120" spans="1:4" ht="409.5" customHeight="1" x14ac:dyDescent="0.25">
      <c r="A120" s="227" t="s">
        <v>1517</v>
      </c>
      <c r="B120" s="43"/>
      <c r="C120" s="41" t="s">
        <v>533</v>
      </c>
      <c r="D120" s="219"/>
    </row>
    <row r="121" spans="1:4" ht="5.25" customHeight="1" x14ac:dyDescent="0.25"/>
  </sheetData>
  <hyperlinks>
    <hyperlink ref="C1" location="Índice!A1" display="Volver al índice" xr:uid="{80151E18-01F7-4A2B-B159-2066253E92F4}"/>
    <hyperlink ref="C2:C120" location="Índice!A1" display="Volver al índice" xr:uid="{5507C6E2-3863-4E21-839A-DD3D74338C33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530E-EAF5-4531-A0C5-463E9BB3689A}">
  <sheetPr codeName="Hoja18"/>
  <dimension ref="A1:W182"/>
  <sheetViews>
    <sheetView showGridLines="0" showRowColHeaders="0" workbookViewId="0">
      <pane ySplit="4" topLeftCell="A5" activePane="bottomLeft" state="frozen"/>
      <selection sqref="A1:V1"/>
      <selection pane="bottomLeft" activeCell="A5" sqref="A5"/>
    </sheetView>
  </sheetViews>
  <sheetFormatPr baseColWidth="10" defaultColWidth="0" defaultRowHeight="15" zeroHeight="1" x14ac:dyDescent="0.25"/>
  <cols>
    <col min="1" max="1" width="7.7109375" bestFit="1" customWidth="1"/>
    <col min="2" max="2" width="56.85546875" bestFit="1" customWidth="1"/>
    <col min="3" max="22" width="8.5703125" customWidth="1"/>
    <col min="23" max="23" width="1.7109375" customWidth="1"/>
    <col min="24" max="16384" width="11.42578125" hidden="1"/>
  </cols>
  <sheetData>
    <row r="1" spans="1:22" ht="20.25" x14ac:dyDescent="0.25">
      <c r="A1" s="266" t="s">
        <v>345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  <c r="N1" s="266"/>
      <c r="O1" s="266"/>
      <c r="P1" s="266"/>
      <c r="Q1" s="266"/>
      <c r="R1" s="266"/>
      <c r="S1" s="266"/>
      <c r="T1" s="266"/>
      <c r="U1" s="266"/>
      <c r="V1" s="266"/>
    </row>
    <row r="2" spans="1:22" ht="16.5" thickBot="1" x14ac:dyDescent="0.3">
      <c r="A2" s="292" t="s">
        <v>1324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</row>
    <row r="3" spans="1:22" s="178" customFormat="1" ht="27" customHeight="1" thickBot="1" x14ac:dyDescent="0.25">
      <c r="A3" s="293"/>
      <c r="B3" s="294"/>
      <c r="C3" s="293" t="s">
        <v>370</v>
      </c>
      <c r="D3" s="295"/>
      <c r="E3" s="295"/>
      <c r="F3" s="294"/>
      <c r="G3" s="293" t="s">
        <v>371</v>
      </c>
      <c r="H3" s="295"/>
      <c r="I3" s="295"/>
      <c r="J3" s="294"/>
      <c r="K3" s="293" t="s">
        <v>372</v>
      </c>
      <c r="L3" s="295"/>
      <c r="M3" s="295"/>
      <c r="N3" s="294"/>
      <c r="O3" s="293" t="s">
        <v>373</v>
      </c>
      <c r="P3" s="295"/>
      <c r="Q3" s="295"/>
      <c r="R3" s="294"/>
      <c r="S3" s="293" t="s">
        <v>1325</v>
      </c>
      <c r="T3" s="295"/>
      <c r="U3" s="295"/>
      <c r="V3" s="294"/>
    </row>
    <row r="4" spans="1:22" ht="15.75" thickBot="1" x14ac:dyDescent="0.3">
      <c r="A4" s="179" t="s">
        <v>0</v>
      </c>
      <c r="B4" s="180" t="s">
        <v>1</v>
      </c>
      <c r="C4" s="181">
        <v>2020</v>
      </c>
      <c r="D4" s="181">
        <v>2021</v>
      </c>
      <c r="E4" s="181">
        <v>2022</v>
      </c>
      <c r="F4" s="181">
        <v>2023</v>
      </c>
      <c r="G4" s="181">
        <v>2020</v>
      </c>
      <c r="H4" s="181">
        <v>2021</v>
      </c>
      <c r="I4" s="181">
        <v>2022</v>
      </c>
      <c r="J4" s="181">
        <v>2023</v>
      </c>
      <c r="K4" s="181">
        <v>2020</v>
      </c>
      <c r="L4" s="181">
        <v>2021</v>
      </c>
      <c r="M4" s="181">
        <v>2022</v>
      </c>
      <c r="N4" s="181">
        <v>2023</v>
      </c>
      <c r="O4" s="181">
        <v>2020</v>
      </c>
      <c r="P4" s="181">
        <v>2021</v>
      </c>
      <c r="Q4" s="181">
        <v>2022</v>
      </c>
      <c r="R4" s="181">
        <v>2023</v>
      </c>
      <c r="S4" s="181">
        <v>2020</v>
      </c>
      <c r="T4" s="181">
        <v>2021</v>
      </c>
      <c r="U4" s="181">
        <v>2022</v>
      </c>
      <c r="V4" s="181">
        <v>2023</v>
      </c>
    </row>
    <row r="5" spans="1:22" ht="17.25" customHeight="1" thickBot="1" x14ac:dyDescent="0.3">
      <c r="A5" s="182" t="s">
        <v>4</v>
      </c>
      <c r="B5" s="183" t="s">
        <v>5</v>
      </c>
      <c r="C5" s="184">
        <v>0.1</v>
      </c>
      <c r="D5" s="184">
        <v>0.11</v>
      </c>
      <c r="E5" s="184">
        <v>0.1</v>
      </c>
      <c r="F5" s="184">
        <v>0.1</v>
      </c>
      <c r="G5" s="184">
        <v>-0.06</v>
      </c>
      <c r="H5" s="184">
        <v>-0.03</v>
      </c>
      <c r="I5" s="184">
        <v>-0.13</v>
      </c>
      <c r="J5" s="184">
        <v>0</v>
      </c>
      <c r="K5" s="184">
        <v>0.97</v>
      </c>
      <c r="L5" s="184">
        <v>0.97</v>
      </c>
      <c r="M5" s="184">
        <v>0.99</v>
      </c>
      <c r="N5" s="184">
        <v>0.98</v>
      </c>
      <c r="O5" s="184">
        <v>1</v>
      </c>
      <c r="P5" s="184">
        <v>0.91</v>
      </c>
      <c r="Q5" s="184">
        <v>1</v>
      </c>
      <c r="R5" s="184">
        <v>1</v>
      </c>
      <c r="S5" s="185">
        <v>529.70000000000005</v>
      </c>
      <c r="T5" s="185">
        <v>565.29</v>
      </c>
      <c r="U5" s="185">
        <v>516.78</v>
      </c>
      <c r="V5" s="185">
        <v>602.59</v>
      </c>
    </row>
    <row r="6" spans="1:22" ht="17.25" customHeight="1" thickBot="1" x14ac:dyDescent="0.3">
      <c r="A6" s="186" t="s">
        <v>6</v>
      </c>
      <c r="B6" s="187" t="s">
        <v>7</v>
      </c>
      <c r="C6" s="188">
        <v>0.1</v>
      </c>
      <c r="D6" s="188">
        <v>0.11</v>
      </c>
      <c r="E6" s="188">
        <v>0.1</v>
      </c>
      <c r="F6" s="188">
        <v>0.1</v>
      </c>
      <c r="G6" s="188">
        <v>-0.06</v>
      </c>
      <c r="H6" s="188">
        <v>-0.03</v>
      </c>
      <c r="I6" s="188">
        <v>-0.13</v>
      </c>
      <c r="J6" s="188">
        <v>0</v>
      </c>
      <c r="K6" s="188">
        <v>0.97</v>
      </c>
      <c r="L6" s="188">
        <v>0.97</v>
      </c>
      <c r="M6" s="188">
        <v>0.99</v>
      </c>
      <c r="N6" s="188">
        <v>0.98</v>
      </c>
      <c r="O6" s="188">
        <v>1</v>
      </c>
      <c r="P6" s="188">
        <v>0.91</v>
      </c>
      <c r="Q6" s="188">
        <v>1</v>
      </c>
      <c r="R6" s="188">
        <v>1</v>
      </c>
      <c r="S6" s="189">
        <v>529.70000000000005</v>
      </c>
      <c r="T6" s="189">
        <v>565.29</v>
      </c>
      <c r="U6" s="189">
        <v>516.78</v>
      </c>
      <c r="V6" s="189">
        <v>602.59</v>
      </c>
    </row>
    <row r="7" spans="1:22" ht="17.25" customHeight="1" thickBot="1" x14ac:dyDescent="0.3">
      <c r="A7" s="182" t="s">
        <v>10</v>
      </c>
      <c r="B7" s="183" t="s">
        <v>11</v>
      </c>
      <c r="C7" s="184">
        <v>0</v>
      </c>
      <c r="D7" s="184">
        <v>0</v>
      </c>
      <c r="E7" s="184">
        <v>0</v>
      </c>
      <c r="F7" s="184">
        <v>0</v>
      </c>
      <c r="G7" s="184">
        <v>-0.86</v>
      </c>
      <c r="H7" s="184">
        <v>-0.55000000000000004</v>
      </c>
      <c r="I7" s="184">
        <v>0</v>
      </c>
      <c r="J7" s="184">
        <v>-0.08</v>
      </c>
      <c r="K7" s="184">
        <v>0.13</v>
      </c>
      <c r="L7" s="184">
        <v>0.03</v>
      </c>
      <c r="M7" s="184">
        <v>0.26</v>
      </c>
      <c r="N7" s="184">
        <v>0.51</v>
      </c>
      <c r="O7" s="190">
        <v>1</v>
      </c>
      <c r="P7" s="190">
        <v>1</v>
      </c>
      <c r="Q7" s="184">
        <v>0.91</v>
      </c>
      <c r="R7" s="184">
        <v>0.87</v>
      </c>
      <c r="S7" s="185">
        <v>0</v>
      </c>
      <c r="T7" s="185">
        <v>0</v>
      </c>
      <c r="U7" s="185">
        <v>0.01</v>
      </c>
      <c r="V7" s="185">
        <v>0.01</v>
      </c>
    </row>
    <row r="8" spans="1:22" ht="17.25" customHeight="1" thickBot="1" x14ac:dyDescent="0.3">
      <c r="A8" s="186" t="s">
        <v>12</v>
      </c>
      <c r="B8" s="187" t="s">
        <v>13</v>
      </c>
      <c r="C8" s="188">
        <v>0</v>
      </c>
      <c r="D8" s="188">
        <v>0</v>
      </c>
      <c r="E8" s="188">
        <v>0</v>
      </c>
      <c r="F8" s="188">
        <v>0</v>
      </c>
      <c r="G8" s="188">
        <v>-0.86</v>
      </c>
      <c r="H8" s="188">
        <v>-0.55000000000000004</v>
      </c>
      <c r="I8" s="188">
        <v>0</v>
      </c>
      <c r="J8" s="188">
        <v>-0.08</v>
      </c>
      <c r="K8" s="188">
        <v>0.13</v>
      </c>
      <c r="L8" s="188">
        <v>0.03</v>
      </c>
      <c r="M8" s="188">
        <v>0.26</v>
      </c>
      <c r="N8" s="188">
        <v>0.51</v>
      </c>
      <c r="O8" s="191">
        <v>1</v>
      </c>
      <c r="P8" s="191">
        <v>1</v>
      </c>
      <c r="Q8" s="188">
        <v>0.91</v>
      </c>
      <c r="R8" s="188">
        <v>0.87</v>
      </c>
      <c r="S8" s="189">
        <v>0</v>
      </c>
      <c r="T8" s="189">
        <v>0</v>
      </c>
      <c r="U8" s="189">
        <v>0.01</v>
      </c>
      <c r="V8" s="189">
        <v>0.01</v>
      </c>
    </row>
    <row r="9" spans="1:22" ht="17.25" customHeight="1" thickBot="1" x14ac:dyDescent="0.3">
      <c r="A9" s="182" t="s">
        <v>15</v>
      </c>
      <c r="B9" s="183" t="s">
        <v>16</v>
      </c>
      <c r="C9" s="184">
        <v>0.01</v>
      </c>
      <c r="D9" s="184">
        <v>0</v>
      </c>
      <c r="E9" s="184">
        <v>0</v>
      </c>
      <c r="F9" s="184">
        <v>0</v>
      </c>
      <c r="G9" s="184">
        <v>5.23</v>
      </c>
      <c r="H9" s="184">
        <v>0.25</v>
      </c>
      <c r="I9" s="184">
        <v>0.18</v>
      </c>
      <c r="J9" s="184">
        <v>1.52</v>
      </c>
      <c r="K9" s="184">
        <v>0.98</v>
      </c>
      <c r="L9" s="184">
        <v>0.9</v>
      </c>
      <c r="M9" s="184">
        <v>0.89</v>
      </c>
      <c r="N9" s="184">
        <v>0.74</v>
      </c>
      <c r="O9" s="184">
        <v>0.95</v>
      </c>
      <c r="P9" s="184">
        <v>0.98</v>
      </c>
      <c r="Q9" s="184">
        <v>0.99</v>
      </c>
      <c r="R9" s="184">
        <v>0.97</v>
      </c>
      <c r="S9" s="185">
        <v>30.89</v>
      </c>
      <c r="T9" s="185">
        <v>6.89</v>
      </c>
      <c r="U9" s="185">
        <v>6.39</v>
      </c>
      <c r="V9" s="185">
        <v>18.73</v>
      </c>
    </row>
    <row r="10" spans="1:22" ht="17.25" customHeight="1" thickBot="1" x14ac:dyDescent="0.3">
      <c r="A10" s="186" t="s">
        <v>17</v>
      </c>
      <c r="B10" s="187" t="s">
        <v>18</v>
      </c>
      <c r="C10" s="188">
        <v>0.01</v>
      </c>
      <c r="D10" s="188">
        <v>0</v>
      </c>
      <c r="E10" s="188">
        <v>0</v>
      </c>
      <c r="F10" s="188">
        <v>0</v>
      </c>
      <c r="G10" s="188">
        <v>5.23</v>
      </c>
      <c r="H10" s="188">
        <v>0.25</v>
      </c>
      <c r="I10" s="188">
        <v>0.18</v>
      </c>
      <c r="J10" s="188">
        <v>1.52</v>
      </c>
      <c r="K10" s="188">
        <v>0.98</v>
      </c>
      <c r="L10" s="188">
        <v>0.9</v>
      </c>
      <c r="M10" s="188">
        <v>0.89</v>
      </c>
      <c r="N10" s="188">
        <v>0.74</v>
      </c>
      <c r="O10" s="188">
        <v>0.95</v>
      </c>
      <c r="P10" s="188">
        <v>0.98</v>
      </c>
      <c r="Q10" s="188">
        <v>0.99</v>
      </c>
      <c r="R10" s="188">
        <v>0.97</v>
      </c>
      <c r="S10" s="189">
        <v>30.89</v>
      </c>
      <c r="T10" s="189">
        <v>6.89</v>
      </c>
      <c r="U10" s="189">
        <v>6.39</v>
      </c>
      <c r="V10" s="189">
        <v>18.73</v>
      </c>
    </row>
    <row r="11" spans="1:22" ht="17.25" customHeight="1" thickBot="1" x14ac:dyDescent="0.3">
      <c r="A11" s="182" t="s">
        <v>21</v>
      </c>
      <c r="B11" s="183" t="s">
        <v>20</v>
      </c>
      <c r="C11" s="184">
        <v>0.01</v>
      </c>
      <c r="D11" s="184">
        <v>0.01</v>
      </c>
      <c r="E11" s="184">
        <v>0.01</v>
      </c>
      <c r="F11" s="184">
        <v>0.01</v>
      </c>
      <c r="G11" s="184">
        <v>-0.15</v>
      </c>
      <c r="H11" s="184">
        <v>-0.16</v>
      </c>
      <c r="I11" s="184">
        <v>-0.09</v>
      </c>
      <c r="J11" s="184">
        <v>0.14000000000000001</v>
      </c>
      <c r="K11" s="184">
        <v>0.98</v>
      </c>
      <c r="L11" s="184">
        <v>1</v>
      </c>
      <c r="M11" s="184">
        <v>0.98</v>
      </c>
      <c r="N11" s="184">
        <v>0.99</v>
      </c>
      <c r="O11" s="184">
        <v>1</v>
      </c>
      <c r="P11" s="184">
        <v>1</v>
      </c>
      <c r="Q11" s="184">
        <v>0.87</v>
      </c>
      <c r="R11" s="184">
        <v>1</v>
      </c>
      <c r="S11" s="185">
        <v>73.430000000000007</v>
      </c>
      <c r="T11" s="185">
        <v>63.34</v>
      </c>
      <c r="U11" s="185">
        <v>67.36</v>
      </c>
      <c r="V11" s="185">
        <v>69.58</v>
      </c>
    </row>
    <row r="12" spans="1:22" ht="17.25" customHeight="1" thickBot="1" x14ac:dyDescent="0.3">
      <c r="A12" s="186" t="s">
        <v>22</v>
      </c>
      <c r="B12" s="187" t="s">
        <v>20</v>
      </c>
      <c r="C12" s="188">
        <v>0.01</v>
      </c>
      <c r="D12" s="188">
        <v>0.01</v>
      </c>
      <c r="E12" s="188">
        <v>0.01</v>
      </c>
      <c r="F12" s="188">
        <v>0.01</v>
      </c>
      <c r="G12" s="188">
        <v>-0.15</v>
      </c>
      <c r="H12" s="188">
        <v>-0.16</v>
      </c>
      <c r="I12" s="188">
        <v>-0.09</v>
      </c>
      <c r="J12" s="188">
        <v>0.14000000000000001</v>
      </c>
      <c r="K12" s="188">
        <v>0.98</v>
      </c>
      <c r="L12" s="188">
        <v>1</v>
      </c>
      <c r="M12" s="188">
        <v>0.98</v>
      </c>
      <c r="N12" s="188">
        <v>0.99</v>
      </c>
      <c r="O12" s="188">
        <v>1</v>
      </c>
      <c r="P12" s="188">
        <v>1</v>
      </c>
      <c r="Q12" s="188">
        <v>0.87</v>
      </c>
      <c r="R12" s="188">
        <v>1</v>
      </c>
      <c r="S12" s="189">
        <v>73.430000000000007</v>
      </c>
      <c r="T12" s="189">
        <v>63.34</v>
      </c>
      <c r="U12" s="189">
        <v>67.36</v>
      </c>
      <c r="V12" s="189">
        <v>69.58</v>
      </c>
    </row>
    <row r="13" spans="1:22" ht="17.25" customHeight="1" thickBot="1" x14ac:dyDescent="0.3">
      <c r="A13" s="182" t="s">
        <v>24</v>
      </c>
      <c r="B13" s="183" t="s">
        <v>25</v>
      </c>
      <c r="C13" s="184">
        <v>0</v>
      </c>
      <c r="D13" s="184">
        <v>0</v>
      </c>
      <c r="E13" s="184">
        <v>0</v>
      </c>
      <c r="F13" s="184">
        <v>0</v>
      </c>
      <c r="G13" s="184">
        <v>-0.14000000000000001</v>
      </c>
      <c r="H13" s="184">
        <v>0</v>
      </c>
      <c r="I13" s="184">
        <v>-0.06</v>
      </c>
      <c r="J13" s="184">
        <v>0</v>
      </c>
      <c r="K13" s="184">
        <v>0.9</v>
      </c>
      <c r="L13" s="184">
        <v>0.83</v>
      </c>
      <c r="M13" s="184">
        <v>0.86</v>
      </c>
      <c r="N13" s="184">
        <v>0.85</v>
      </c>
      <c r="O13" s="184">
        <v>0.99</v>
      </c>
      <c r="P13" s="184">
        <v>1</v>
      </c>
      <c r="Q13" s="184">
        <v>1</v>
      </c>
      <c r="R13" s="184">
        <v>0.98</v>
      </c>
      <c r="S13" s="185">
        <v>1.65</v>
      </c>
      <c r="T13" s="185">
        <v>1.72</v>
      </c>
      <c r="U13" s="185">
        <v>1.68</v>
      </c>
      <c r="V13" s="185">
        <v>1.94</v>
      </c>
    </row>
    <row r="14" spans="1:22" ht="17.25" customHeight="1" thickBot="1" x14ac:dyDescent="0.3">
      <c r="A14" s="186" t="s">
        <v>26</v>
      </c>
      <c r="B14" s="187" t="s">
        <v>25</v>
      </c>
      <c r="C14" s="188">
        <v>0</v>
      </c>
      <c r="D14" s="188">
        <v>0</v>
      </c>
      <c r="E14" s="188">
        <v>0</v>
      </c>
      <c r="F14" s="188">
        <v>0</v>
      </c>
      <c r="G14" s="188">
        <v>-0.14000000000000001</v>
      </c>
      <c r="H14" s="188">
        <v>0</v>
      </c>
      <c r="I14" s="188">
        <v>-0.06</v>
      </c>
      <c r="J14" s="188">
        <v>0</v>
      </c>
      <c r="K14" s="188">
        <v>0.9</v>
      </c>
      <c r="L14" s="188">
        <v>0.83</v>
      </c>
      <c r="M14" s="188">
        <v>0.86</v>
      </c>
      <c r="N14" s="188">
        <v>0.85</v>
      </c>
      <c r="O14" s="188">
        <v>0.99</v>
      </c>
      <c r="P14" s="188">
        <v>1</v>
      </c>
      <c r="Q14" s="188">
        <v>1</v>
      </c>
      <c r="R14" s="188">
        <v>0.98</v>
      </c>
      <c r="S14" s="189">
        <v>1.65</v>
      </c>
      <c r="T14" s="189">
        <v>1.72</v>
      </c>
      <c r="U14" s="189">
        <v>1.68</v>
      </c>
      <c r="V14" s="189">
        <v>1.94</v>
      </c>
    </row>
    <row r="15" spans="1:22" ht="17.25" customHeight="1" thickBot="1" x14ac:dyDescent="0.3">
      <c r="A15" s="182" t="s">
        <v>27</v>
      </c>
      <c r="B15" s="183" t="s">
        <v>28</v>
      </c>
      <c r="C15" s="184">
        <v>7.0000000000000007E-2</v>
      </c>
      <c r="D15" s="184">
        <v>7.0000000000000007E-2</v>
      </c>
      <c r="E15" s="184">
        <v>0.08</v>
      </c>
      <c r="F15" s="184">
        <v>0.08</v>
      </c>
      <c r="G15" s="184">
        <v>0.24</v>
      </c>
      <c r="H15" s="184">
        <v>0.09</v>
      </c>
      <c r="I15" s="184">
        <v>0.23</v>
      </c>
      <c r="J15" s="184">
        <v>0.13</v>
      </c>
      <c r="K15" s="184">
        <v>0.96</v>
      </c>
      <c r="L15" s="184">
        <v>0.93</v>
      </c>
      <c r="M15" s="184">
        <v>0.93</v>
      </c>
      <c r="N15" s="184">
        <v>0.9</v>
      </c>
      <c r="O15" s="184">
        <v>0.94</v>
      </c>
      <c r="P15" s="184">
        <v>0.88</v>
      </c>
      <c r="Q15" s="184">
        <v>0.91</v>
      </c>
      <c r="R15" s="184">
        <v>0.94</v>
      </c>
      <c r="S15" s="185">
        <v>351.3</v>
      </c>
      <c r="T15" s="185">
        <v>368.14</v>
      </c>
      <c r="U15" s="185">
        <v>413.56</v>
      </c>
      <c r="V15" s="185">
        <v>457.67</v>
      </c>
    </row>
    <row r="16" spans="1:22" ht="17.25" customHeight="1" thickBot="1" x14ac:dyDescent="0.3">
      <c r="A16" s="186" t="s">
        <v>29</v>
      </c>
      <c r="B16" s="187" t="s">
        <v>30</v>
      </c>
      <c r="C16" s="188">
        <v>0</v>
      </c>
      <c r="D16" s="188">
        <v>0</v>
      </c>
      <c r="E16" s="188">
        <v>0</v>
      </c>
      <c r="F16" s="188">
        <v>0</v>
      </c>
      <c r="G16" s="188">
        <v>0.23</v>
      </c>
      <c r="H16" s="188">
        <v>0</v>
      </c>
      <c r="I16" s="188">
        <v>0</v>
      </c>
      <c r="J16" s="188">
        <v>0.04</v>
      </c>
      <c r="K16" s="188">
        <v>1.1499999999999999</v>
      </c>
      <c r="L16" s="188">
        <v>0.91</v>
      </c>
      <c r="M16" s="188">
        <v>0.93</v>
      </c>
      <c r="N16" s="188">
        <v>0.78</v>
      </c>
      <c r="O16" s="188">
        <v>0.92</v>
      </c>
      <c r="P16" s="188">
        <v>0.99</v>
      </c>
      <c r="Q16" s="188">
        <v>1</v>
      </c>
      <c r="R16" s="188">
        <v>0.99</v>
      </c>
      <c r="S16" s="189">
        <v>17.02</v>
      </c>
      <c r="T16" s="189">
        <v>17.190000000000001</v>
      </c>
      <c r="U16" s="189">
        <v>17.64</v>
      </c>
      <c r="V16" s="189">
        <v>20.69</v>
      </c>
    </row>
    <row r="17" spans="1:22" ht="17.25" customHeight="1" thickBot="1" x14ac:dyDescent="0.3">
      <c r="A17" s="186" t="s">
        <v>31</v>
      </c>
      <c r="B17" s="187" t="s">
        <v>32</v>
      </c>
      <c r="C17" s="188">
        <v>0.03</v>
      </c>
      <c r="D17" s="188">
        <v>0.03</v>
      </c>
      <c r="E17" s="188">
        <v>0.03</v>
      </c>
      <c r="F17" s="188">
        <v>0.03</v>
      </c>
      <c r="G17" s="188">
        <v>0.3</v>
      </c>
      <c r="H17" s="188">
        <v>0.18</v>
      </c>
      <c r="I17" s="188">
        <v>0.3</v>
      </c>
      <c r="J17" s="188">
        <v>0.23</v>
      </c>
      <c r="K17" s="188">
        <v>0.98</v>
      </c>
      <c r="L17" s="188">
        <v>0.96</v>
      </c>
      <c r="M17" s="188">
        <v>0.97</v>
      </c>
      <c r="N17" s="188">
        <v>0.94</v>
      </c>
      <c r="O17" s="188">
        <v>0.93</v>
      </c>
      <c r="P17" s="188">
        <v>0.8</v>
      </c>
      <c r="Q17" s="188">
        <v>0.87</v>
      </c>
      <c r="R17" s="188">
        <v>0.9</v>
      </c>
      <c r="S17" s="189">
        <v>138.02000000000001</v>
      </c>
      <c r="T17" s="189">
        <v>151.19999999999999</v>
      </c>
      <c r="U17" s="189">
        <v>171.18</v>
      </c>
      <c r="V17" s="189">
        <v>190.05</v>
      </c>
    </row>
    <row r="18" spans="1:22" ht="17.25" customHeight="1" thickBot="1" x14ac:dyDescent="0.3">
      <c r="A18" s="186" t="s">
        <v>33</v>
      </c>
      <c r="B18" s="187" t="s">
        <v>34</v>
      </c>
      <c r="C18" s="188">
        <v>0.01</v>
      </c>
      <c r="D18" s="188">
        <v>0.01</v>
      </c>
      <c r="E18" s="188">
        <v>0.01</v>
      </c>
      <c r="F18" s="188">
        <v>0.01</v>
      </c>
      <c r="G18" s="188">
        <v>0.17</v>
      </c>
      <c r="H18" s="188">
        <v>0.06</v>
      </c>
      <c r="I18" s="188">
        <v>0.16</v>
      </c>
      <c r="J18" s="188">
        <v>0.08</v>
      </c>
      <c r="K18" s="188">
        <v>1.01</v>
      </c>
      <c r="L18" s="188">
        <v>0.9</v>
      </c>
      <c r="M18" s="188">
        <v>0.87</v>
      </c>
      <c r="N18" s="188">
        <v>0.88</v>
      </c>
      <c r="O18" s="188">
        <v>0.96</v>
      </c>
      <c r="P18" s="188">
        <v>0.96</v>
      </c>
      <c r="Q18" s="188">
        <v>0.95</v>
      </c>
      <c r="R18" s="188">
        <v>0.99</v>
      </c>
      <c r="S18" s="189">
        <v>69.25</v>
      </c>
      <c r="T18" s="189">
        <v>69.11</v>
      </c>
      <c r="U18" s="189">
        <v>73.849999999999994</v>
      </c>
      <c r="V18" s="189">
        <v>76.63</v>
      </c>
    </row>
    <row r="19" spans="1:22" ht="17.25" customHeight="1" thickBot="1" x14ac:dyDescent="0.3">
      <c r="A19" s="186" t="s">
        <v>35</v>
      </c>
      <c r="B19" s="187" t="s">
        <v>36</v>
      </c>
      <c r="C19" s="188">
        <v>0.02</v>
      </c>
      <c r="D19" s="188">
        <v>0.02</v>
      </c>
      <c r="E19" s="188">
        <v>0.02</v>
      </c>
      <c r="F19" s="188">
        <v>0.02</v>
      </c>
      <c r="G19" s="188">
        <v>0.25</v>
      </c>
      <c r="H19" s="188">
        <v>0.03</v>
      </c>
      <c r="I19" s="188">
        <v>0.21</v>
      </c>
      <c r="J19" s="188">
        <v>0.12</v>
      </c>
      <c r="K19" s="188">
        <v>0.86</v>
      </c>
      <c r="L19" s="188">
        <v>0.9</v>
      </c>
      <c r="M19" s="188">
        <v>0.86</v>
      </c>
      <c r="N19" s="188">
        <v>0.86</v>
      </c>
      <c r="O19" s="188">
        <v>0.96</v>
      </c>
      <c r="P19" s="188">
        <v>0.96</v>
      </c>
      <c r="Q19" s="188">
        <v>0.98</v>
      </c>
      <c r="R19" s="188">
        <v>0.98</v>
      </c>
      <c r="S19" s="189">
        <v>89.59</v>
      </c>
      <c r="T19" s="189">
        <v>89.32</v>
      </c>
      <c r="U19" s="189">
        <v>99.65</v>
      </c>
      <c r="V19" s="189">
        <v>111.82</v>
      </c>
    </row>
    <row r="20" spans="1:22" ht="17.25" customHeight="1" thickBot="1" x14ac:dyDescent="0.3">
      <c r="A20" s="186" t="s">
        <v>37</v>
      </c>
      <c r="B20" s="187" t="s">
        <v>38</v>
      </c>
      <c r="C20" s="188">
        <v>0.01</v>
      </c>
      <c r="D20" s="188">
        <v>0</v>
      </c>
      <c r="E20" s="188">
        <v>0.01</v>
      </c>
      <c r="F20" s="188">
        <v>0.01</v>
      </c>
      <c r="G20" s="188">
        <v>7.0000000000000007E-2</v>
      </c>
      <c r="H20" s="188">
        <v>0.02</v>
      </c>
      <c r="I20" s="188">
        <v>0.22</v>
      </c>
      <c r="J20" s="188">
        <v>0.12</v>
      </c>
      <c r="K20" s="188">
        <v>1.06</v>
      </c>
      <c r="L20" s="188">
        <v>0.98</v>
      </c>
      <c r="M20" s="188">
        <v>1.05</v>
      </c>
      <c r="N20" s="188">
        <v>0.99</v>
      </c>
      <c r="O20" s="188">
        <v>0.96</v>
      </c>
      <c r="P20" s="188">
        <v>0.93</v>
      </c>
      <c r="Q20" s="188">
        <v>0.87</v>
      </c>
      <c r="R20" s="188">
        <v>0.97</v>
      </c>
      <c r="S20" s="189">
        <v>25.61</v>
      </c>
      <c r="T20" s="189">
        <v>25.48</v>
      </c>
      <c r="U20" s="189">
        <v>32.549999999999997</v>
      </c>
      <c r="V20" s="189">
        <v>35.380000000000003</v>
      </c>
    </row>
    <row r="21" spans="1:22" ht="17.25" customHeight="1" thickBot="1" x14ac:dyDescent="0.3">
      <c r="A21" s="186" t="s">
        <v>39</v>
      </c>
      <c r="B21" s="187" t="s">
        <v>40</v>
      </c>
      <c r="C21" s="188">
        <v>0</v>
      </c>
      <c r="D21" s="188">
        <v>0</v>
      </c>
      <c r="E21" s="188">
        <v>0</v>
      </c>
      <c r="F21" s="188">
        <v>0</v>
      </c>
      <c r="G21" s="188">
        <v>0.7</v>
      </c>
      <c r="H21" s="188">
        <v>0.44</v>
      </c>
      <c r="I21" s="188">
        <v>0.78</v>
      </c>
      <c r="J21" s="188">
        <v>-0.28999999999999998</v>
      </c>
      <c r="K21" s="188">
        <v>0.75</v>
      </c>
      <c r="L21" s="188">
        <v>0.89</v>
      </c>
      <c r="M21" s="188">
        <v>0.95</v>
      </c>
      <c r="N21" s="188">
        <v>0.94</v>
      </c>
      <c r="O21" s="188">
        <v>0.82</v>
      </c>
      <c r="P21" s="188">
        <v>0.51</v>
      </c>
      <c r="Q21" s="188">
        <v>0.46</v>
      </c>
      <c r="R21" s="188">
        <v>0.69</v>
      </c>
      <c r="S21" s="189">
        <v>5.04</v>
      </c>
      <c r="T21" s="189">
        <v>8.83</v>
      </c>
      <c r="U21" s="189">
        <v>11.69</v>
      </c>
      <c r="V21" s="189">
        <v>14.15</v>
      </c>
    </row>
    <row r="22" spans="1:22" ht="17.25" customHeight="1" thickBot="1" x14ac:dyDescent="0.3">
      <c r="A22" s="186" t="s">
        <v>41</v>
      </c>
      <c r="B22" s="187" t="s">
        <v>42</v>
      </c>
      <c r="C22" s="188">
        <v>0</v>
      </c>
      <c r="D22" s="188">
        <v>0</v>
      </c>
      <c r="E22" s="188">
        <v>0</v>
      </c>
      <c r="F22" s="188">
        <v>0</v>
      </c>
      <c r="G22" s="188">
        <v>0.41</v>
      </c>
      <c r="H22" s="188">
        <v>0.01</v>
      </c>
      <c r="I22" s="188">
        <v>0.03</v>
      </c>
      <c r="J22" s="188">
        <v>0.2</v>
      </c>
      <c r="K22" s="188">
        <v>0.92</v>
      </c>
      <c r="L22" s="188">
        <v>0.97</v>
      </c>
      <c r="M22" s="188">
        <v>0.99</v>
      </c>
      <c r="N22" s="188">
        <v>1.02</v>
      </c>
      <c r="O22" s="188">
        <v>0.9</v>
      </c>
      <c r="P22" s="188">
        <v>0.87</v>
      </c>
      <c r="Q22" s="188">
        <v>1</v>
      </c>
      <c r="R22" s="188">
        <v>1</v>
      </c>
      <c r="S22" s="189">
        <v>4.4800000000000004</v>
      </c>
      <c r="T22" s="189">
        <v>4.2</v>
      </c>
      <c r="U22" s="189">
        <v>4.4000000000000004</v>
      </c>
      <c r="V22" s="189">
        <v>5.27</v>
      </c>
    </row>
    <row r="23" spans="1:22" ht="17.25" customHeight="1" thickBot="1" x14ac:dyDescent="0.3">
      <c r="A23" s="186" t="s">
        <v>43</v>
      </c>
      <c r="B23" s="187" t="s">
        <v>44</v>
      </c>
      <c r="C23" s="188">
        <v>0</v>
      </c>
      <c r="D23" s="188">
        <v>0</v>
      </c>
      <c r="E23" s="188">
        <v>0</v>
      </c>
      <c r="F23" s="188">
        <v>0</v>
      </c>
      <c r="G23" s="188">
        <v>-0.08</v>
      </c>
      <c r="H23" s="188">
        <v>-0.03</v>
      </c>
      <c r="I23" s="188">
        <v>-0.06</v>
      </c>
      <c r="J23" s="188">
        <v>0.05</v>
      </c>
      <c r="K23" s="188">
        <v>0.98</v>
      </c>
      <c r="L23" s="188">
        <v>0.98</v>
      </c>
      <c r="M23" s="188">
        <v>0.92</v>
      </c>
      <c r="N23" s="188">
        <v>0.98</v>
      </c>
      <c r="O23" s="188">
        <v>1</v>
      </c>
      <c r="P23" s="188">
        <v>1</v>
      </c>
      <c r="Q23" s="188">
        <v>0.97</v>
      </c>
      <c r="R23" s="188">
        <v>0.87</v>
      </c>
      <c r="S23" s="189">
        <v>2.2799999999999998</v>
      </c>
      <c r="T23" s="189">
        <v>2.79</v>
      </c>
      <c r="U23" s="189">
        <v>2.58</v>
      </c>
      <c r="V23" s="189">
        <v>3.66</v>
      </c>
    </row>
    <row r="24" spans="1:22" ht="17.25" customHeight="1" thickBot="1" x14ac:dyDescent="0.3">
      <c r="A24" s="182" t="s">
        <v>45</v>
      </c>
      <c r="B24" s="183" t="s">
        <v>46</v>
      </c>
      <c r="C24" s="184">
        <v>0</v>
      </c>
      <c r="D24" s="184">
        <v>0</v>
      </c>
      <c r="E24" s="184">
        <v>0</v>
      </c>
      <c r="F24" s="184">
        <v>0</v>
      </c>
      <c r="G24" s="184">
        <v>0.16</v>
      </c>
      <c r="H24" s="184">
        <v>0.1</v>
      </c>
      <c r="I24" s="184">
        <v>0.14000000000000001</v>
      </c>
      <c r="J24" s="184">
        <v>0.04</v>
      </c>
      <c r="K24" s="184">
        <v>0.86</v>
      </c>
      <c r="L24" s="184">
        <v>0.8</v>
      </c>
      <c r="M24" s="184">
        <v>0.9</v>
      </c>
      <c r="N24" s="184">
        <v>0.9</v>
      </c>
      <c r="O24" s="184">
        <v>0.93</v>
      </c>
      <c r="P24" s="184">
        <v>0.91</v>
      </c>
      <c r="Q24" s="184">
        <v>0.99</v>
      </c>
      <c r="R24" s="184">
        <v>0.96</v>
      </c>
      <c r="S24" s="185">
        <v>10.78</v>
      </c>
      <c r="T24" s="185">
        <v>11.3</v>
      </c>
      <c r="U24" s="185">
        <v>13.26</v>
      </c>
      <c r="V24" s="185">
        <v>14.11</v>
      </c>
    </row>
    <row r="25" spans="1:22" ht="17.25" customHeight="1" thickBot="1" x14ac:dyDescent="0.3">
      <c r="A25" s="186" t="s">
        <v>47</v>
      </c>
      <c r="B25" s="187" t="s">
        <v>48</v>
      </c>
      <c r="C25" s="188">
        <v>0</v>
      </c>
      <c r="D25" s="188">
        <v>0</v>
      </c>
      <c r="E25" s="188">
        <v>0</v>
      </c>
      <c r="F25" s="188">
        <v>0</v>
      </c>
      <c r="G25" s="188">
        <v>0.46</v>
      </c>
      <c r="H25" s="188">
        <v>0.27</v>
      </c>
      <c r="I25" s="188">
        <v>0.41</v>
      </c>
      <c r="J25" s="188">
        <v>0.31</v>
      </c>
      <c r="K25" s="188">
        <v>0.83</v>
      </c>
      <c r="L25" s="188">
        <v>0.74</v>
      </c>
      <c r="M25" s="188">
        <v>0.91</v>
      </c>
      <c r="N25" s="188">
        <v>0.94</v>
      </c>
      <c r="O25" s="188">
        <v>0.88</v>
      </c>
      <c r="P25" s="188">
        <v>0.86</v>
      </c>
      <c r="Q25" s="188">
        <v>0.99</v>
      </c>
      <c r="R25" s="188">
        <v>0.91</v>
      </c>
      <c r="S25" s="189">
        <v>4.1500000000000004</v>
      </c>
      <c r="T25" s="189">
        <v>4.25</v>
      </c>
      <c r="U25" s="189">
        <v>5.88</v>
      </c>
      <c r="V25" s="189">
        <v>6.17</v>
      </c>
    </row>
    <row r="26" spans="1:22" ht="17.25" customHeight="1" thickBot="1" x14ac:dyDescent="0.3">
      <c r="A26" s="186" t="s">
        <v>49</v>
      </c>
      <c r="B26" s="187" t="s">
        <v>50</v>
      </c>
      <c r="C26" s="188">
        <v>0</v>
      </c>
      <c r="D26" s="188">
        <v>0</v>
      </c>
      <c r="E26" s="188">
        <v>0</v>
      </c>
      <c r="F26" s="188">
        <v>0</v>
      </c>
      <c r="G26" s="188">
        <v>0.02</v>
      </c>
      <c r="H26" s="188">
        <v>0</v>
      </c>
      <c r="I26" s="188">
        <v>-0.01</v>
      </c>
      <c r="J26" s="188">
        <v>-0.09</v>
      </c>
      <c r="K26" s="188">
        <v>0.88</v>
      </c>
      <c r="L26" s="188">
        <v>0.84</v>
      </c>
      <c r="M26" s="188">
        <v>0.89</v>
      </c>
      <c r="N26" s="188">
        <v>0.87</v>
      </c>
      <c r="O26" s="188">
        <v>0.96</v>
      </c>
      <c r="P26" s="188">
        <v>0.95</v>
      </c>
      <c r="Q26" s="188">
        <v>0.99</v>
      </c>
      <c r="R26" s="188">
        <v>1</v>
      </c>
      <c r="S26" s="189">
        <v>6.63</v>
      </c>
      <c r="T26" s="189">
        <v>7.04</v>
      </c>
      <c r="U26" s="189">
        <v>7.38</v>
      </c>
      <c r="V26" s="189">
        <v>7.94</v>
      </c>
    </row>
    <row r="27" spans="1:22" ht="17.25" customHeight="1" thickBot="1" x14ac:dyDescent="0.3">
      <c r="A27" s="182" t="s">
        <v>52</v>
      </c>
      <c r="B27" s="183" t="s">
        <v>53</v>
      </c>
      <c r="C27" s="184">
        <v>0</v>
      </c>
      <c r="D27" s="184">
        <v>0</v>
      </c>
      <c r="E27" s="184">
        <v>0</v>
      </c>
      <c r="F27" s="184">
        <v>0</v>
      </c>
      <c r="G27" s="184">
        <v>0.08</v>
      </c>
      <c r="H27" s="184">
        <v>7.0000000000000007E-2</v>
      </c>
      <c r="I27" s="184">
        <v>0.1</v>
      </c>
      <c r="J27" s="184">
        <v>-0.05</v>
      </c>
      <c r="K27" s="184">
        <v>0.81</v>
      </c>
      <c r="L27" s="184">
        <v>0.82</v>
      </c>
      <c r="M27" s="184">
        <v>0.77</v>
      </c>
      <c r="N27" s="184">
        <v>0.79</v>
      </c>
      <c r="O27" s="184">
        <v>0.97</v>
      </c>
      <c r="P27" s="184">
        <v>0.96</v>
      </c>
      <c r="Q27" s="184">
        <v>0.97</v>
      </c>
      <c r="R27" s="184">
        <v>0.96</v>
      </c>
      <c r="S27" s="185">
        <v>14.28</v>
      </c>
      <c r="T27" s="185">
        <v>15.44</v>
      </c>
      <c r="U27" s="185">
        <v>14.97</v>
      </c>
      <c r="V27" s="185">
        <v>15.81</v>
      </c>
    </row>
    <row r="28" spans="1:22" ht="17.25" customHeight="1" thickBot="1" x14ac:dyDescent="0.3">
      <c r="A28" s="186" t="s">
        <v>54</v>
      </c>
      <c r="B28" s="187" t="s">
        <v>349</v>
      </c>
      <c r="C28" s="188">
        <v>0</v>
      </c>
      <c r="D28" s="188">
        <v>0</v>
      </c>
      <c r="E28" s="188">
        <v>0</v>
      </c>
      <c r="F28" s="188">
        <v>0</v>
      </c>
      <c r="G28" s="188">
        <v>0.08</v>
      </c>
      <c r="H28" s="188">
        <v>7.0000000000000007E-2</v>
      </c>
      <c r="I28" s="188">
        <v>0.1</v>
      </c>
      <c r="J28" s="188">
        <v>-0.05</v>
      </c>
      <c r="K28" s="188">
        <v>0.81</v>
      </c>
      <c r="L28" s="188">
        <v>0.82</v>
      </c>
      <c r="M28" s="188">
        <v>0.77</v>
      </c>
      <c r="N28" s="188">
        <v>0.79</v>
      </c>
      <c r="O28" s="188">
        <v>0.97</v>
      </c>
      <c r="P28" s="188">
        <v>0.96</v>
      </c>
      <c r="Q28" s="188">
        <v>0.97</v>
      </c>
      <c r="R28" s="188">
        <v>0.96</v>
      </c>
      <c r="S28" s="189">
        <v>14.28</v>
      </c>
      <c r="T28" s="189">
        <v>15.44</v>
      </c>
      <c r="U28" s="189">
        <v>14.97</v>
      </c>
      <c r="V28" s="189">
        <v>15.81</v>
      </c>
    </row>
    <row r="29" spans="1:22" ht="17.25" customHeight="1" thickBot="1" x14ac:dyDescent="0.3">
      <c r="A29" s="182" t="s">
        <v>55</v>
      </c>
      <c r="B29" s="183" t="s">
        <v>56</v>
      </c>
      <c r="C29" s="184">
        <v>0.01</v>
      </c>
      <c r="D29" s="184">
        <v>0.02</v>
      </c>
      <c r="E29" s="184">
        <v>0.01</v>
      </c>
      <c r="F29" s="184">
        <v>0.02</v>
      </c>
      <c r="G29" s="184">
        <v>0.18</v>
      </c>
      <c r="H29" s="184">
        <v>0.25</v>
      </c>
      <c r="I29" s="184">
        <v>0.46</v>
      </c>
      <c r="J29" s="184">
        <v>0.31</v>
      </c>
      <c r="K29" s="184">
        <v>0.74</v>
      </c>
      <c r="L29" s="184">
        <v>0.72</v>
      </c>
      <c r="M29" s="184">
        <v>0.56999999999999995</v>
      </c>
      <c r="N29" s="184">
        <v>0.73</v>
      </c>
      <c r="O29" s="184">
        <v>0.7</v>
      </c>
      <c r="P29" s="184">
        <v>0.85</v>
      </c>
      <c r="Q29" s="184">
        <v>0.83</v>
      </c>
      <c r="R29" s="184">
        <v>0.61</v>
      </c>
      <c r="S29" s="185">
        <v>73.81</v>
      </c>
      <c r="T29" s="185">
        <v>84.31</v>
      </c>
      <c r="U29" s="185">
        <v>77.849999999999994</v>
      </c>
      <c r="V29" s="185">
        <v>119.5</v>
      </c>
    </row>
    <row r="30" spans="1:22" ht="17.25" customHeight="1" thickBot="1" x14ac:dyDescent="0.3">
      <c r="A30" s="186" t="s">
        <v>57</v>
      </c>
      <c r="B30" s="187" t="s">
        <v>58</v>
      </c>
      <c r="C30" s="188">
        <v>0.01</v>
      </c>
      <c r="D30" s="188">
        <v>0</v>
      </c>
      <c r="E30" s="188">
        <v>0.01</v>
      </c>
      <c r="F30" s="188">
        <v>0.01</v>
      </c>
      <c r="G30" s="188">
        <v>0.38</v>
      </c>
      <c r="H30" s="188">
        <v>0.26</v>
      </c>
      <c r="I30" s="188">
        <v>0.42</v>
      </c>
      <c r="J30" s="188">
        <v>0.09</v>
      </c>
      <c r="K30" s="188">
        <v>0.85</v>
      </c>
      <c r="L30" s="188">
        <v>0.69</v>
      </c>
      <c r="M30" s="188">
        <v>0.8</v>
      </c>
      <c r="N30" s="188">
        <v>0.86</v>
      </c>
      <c r="O30" s="188">
        <v>0.61</v>
      </c>
      <c r="P30" s="188">
        <v>0.95</v>
      </c>
      <c r="Q30" s="188">
        <v>0.8</v>
      </c>
      <c r="R30" s="188">
        <v>0.76</v>
      </c>
      <c r="S30" s="189">
        <v>32.03</v>
      </c>
      <c r="T30" s="189">
        <v>24.51</v>
      </c>
      <c r="U30" s="189">
        <v>31.93</v>
      </c>
      <c r="V30" s="189">
        <v>33.380000000000003</v>
      </c>
    </row>
    <row r="31" spans="1:22" ht="17.25" customHeight="1" thickBot="1" x14ac:dyDescent="0.3">
      <c r="A31" s="186" t="s">
        <v>59</v>
      </c>
      <c r="B31" s="187" t="s">
        <v>60</v>
      </c>
      <c r="C31" s="188">
        <v>0</v>
      </c>
      <c r="D31" s="188">
        <v>0.01</v>
      </c>
      <c r="E31" s="188">
        <v>0</v>
      </c>
      <c r="F31" s="188">
        <v>0.01</v>
      </c>
      <c r="G31" s="188">
        <v>0.06</v>
      </c>
      <c r="H31" s="188">
        <v>0.35</v>
      </c>
      <c r="I31" s="188">
        <v>0.61</v>
      </c>
      <c r="J31" s="188">
        <v>0.54</v>
      </c>
      <c r="K31" s="188">
        <v>0.56000000000000005</v>
      </c>
      <c r="L31" s="188">
        <v>0.75</v>
      </c>
      <c r="M31" s="188">
        <v>0.34</v>
      </c>
      <c r="N31" s="188">
        <v>0.68</v>
      </c>
      <c r="O31" s="188">
        <v>0.76</v>
      </c>
      <c r="P31" s="188">
        <v>0.78</v>
      </c>
      <c r="Q31" s="188">
        <v>0.77</v>
      </c>
      <c r="R31" s="188">
        <v>0.49</v>
      </c>
      <c r="S31" s="189">
        <v>23.8</v>
      </c>
      <c r="T31" s="189">
        <v>45.08</v>
      </c>
      <c r="U31" s="189">
        <v>24.62</v>
      </c>
      <c r="V31" s="189">
        <v>73.88</v>
      </c>
    </row>
    <row r="32" spans="1:22" ht="15.75" thickBot="1" x14ac:dyDescent="0.3">
      <c r="A32" s="186" t="s">
        <v>61</v>
      </c>
      <c r="B32" s="187" t="s">
        <v>62</v>
      </c>
      <c r="C32" s="188">
        <v>0</v>
      </c>
      <c r="D32" s="188">
        <v>0</v>
      </c>
      <c r="E32" s="188">
        <v>0</v>
      </c>
      <c r="F32" s="188">
        <v>0</v>
      </c>
      <c r="G32" s="188">
        <v>0.34</v>
      </c>
      <c r="H32" s="188">
        <v>-0.04</v>
      </c>
      <c r="I32" s="188">
        <v>0.32</v>
      </c>
      <c r="J32" s="188">
        <v>0.02</v>
      </c>
      <c r="K32" s="188">
        <v>0.82</v>
      </c>
      <c r="L32" s="188">
        <v>0.72</v>
      </c>
      <c r="M32" s="188">
        <v>0.84</v>
      </c>
      <c r="N32" s="188">
        <v>0.56000000000000005</v>
      </c>
      <c r="O32" s="188">
        <v>0.95</v>
      </c>
      <c r="P32" s="188">
        <v>0.98</v>
      </c>
      <c r="Q32" s="188">
        <v>0.79</v>
      </c>
      <c r="R32" s="188">
        <v>0.9</v>
      </c>
      <c r="S32" s="189">
        <v>3.03</v>
      </c>
      <c r="T32" s="189">
        <v>2.93</v>
      </c>
      <c r="U32" s="189">
        <v>4.75</v>
      </c>
      <c r="V32" s="189">
        <v>3.86</v>
      </c>
    </row>
    <row r="33" spans="1:22" ht="15.75" thickBot="1" x14ac:dyDescent="0.3">
      <c r="A33" s="186" t="s">
        <v>63</v>
      </c>
      <c r="B33" s="187" t="s">
        <v>64</v>
      </c>
      <c r="C33" s="188">
        <v>0</v>
      </c>
      <c r="D33" s="188">
        <v>0</v>
      </c>
      <c r="E33" s="188">
        <v>0</v>
      </c>
      <c r="F33" s="188">
        <v>0</v>
      </c>
      <c r="G33" s="188">
        <v>0.13</v>
      </c>
      <c r="H33" s="188">
        <v>0.01</v>
      </c>
      <c r="I33" s="188">
        <v>0.15</v>
      </c>
      <c r="J33" s="188">
        <v>-0.25</v>
      </c>
      <c r="K33" s="188">
        <v>0.96</v>
      </c>
      <c r="L33" s="188">
        <v>0.7</v>
      </c>
      <c r="M33" s="188">
        <v>0.85</v>
      </c>
      <c r="N33" s="188">
        <v>0.87</v>
      </c>
      <c r="O33" s="188">
        <v>0.72</v>
      </c>
      <c r="P33" s="188">
        <v>0.84</v>
      </c>
      <c r="Q33" s="188">
        <v>1</v>
      </c>
      <c r="R33" s="188">
        <v>0.95</v>
      </c>
      <c r="S33" s="189">
        <v>14.94</v>
      </c>
      <c r="T33" s="189">
        <v>11.79</v>
      </c>
      <c r="U33" s="189">
        <v>16.54</v>
      </c>
      <c r="V33" s="189">
        <v>8.3699999999999992</v>
      </c>
    </row>
    <row r="34" spans="1:22" ht="15.75" thickBot="1" x14ac:dyDescent="0.3">
      <c r="A34" s="182" t="s">
        <v>65</v>
      </c>
      <c r="B34" s="183" t="s">
        <v>66</v>
      </c>
      <c r="C34" s="184">
        <v>0.01</v>
      </c>
      <c r="D34" s="184">
        <v>0.01</v>
      </c>
      <c r="E34" s="184">
        <v>0.01</v>
      </c>
      <c r="F34" s="184">
        <v>0.01</v>
      </c>
      <c r="G34" s="184">
        <v>0.26</v>
      </c>
      <c r="H34" s="184">
        <v>0.42</v>
      </c>
      <c r="I34" s="184">
        <v>0.23</v>
      </c>
      <c r="J34" s="184">
        <v>0.15</v>
      </c>
      <c r="K34" s="184">
        <v>0.89</v>
      </c>
      <c r="L34" s="184">
        <v>0.95</v>
      </c>
      <c r="M34" s="184">
        <v>0.87</v>
      </c>
      <c r="N34" s="184">
        <v>0.93</v>
      </c>
      <c r="O34" s="184">
        <v>0.89</v>
      </c>
      <c r="P34" s="184">
        <v>0.85</v>
      </c>
      <c r="Q34" s="184">
        <v>0.88</v>
      </c>
      <c r="R34" s="184">
        <v>0.76</v>
      </c>
      <c r="S34" s="185">
        <v>26.53</v>
      </c>
      <c r="T34" s="185">
        <v>44.09</v>
      </c>
      <c r="U34" s="185">
        <v>35.15</v>
      </c>
      <c r="V34" s="185">
        <v>34.049999999999997</v>
      </c>
    </row>
    <row r="35" spans="1:22" ht="15.75" thickBot="1" x14ac:dyDescent="0.3">
      <c r="A35" s="186" t="s">
        <v>67</v>
      </c>
      <c r="B35" s="187" t="s">
        <v>68</v>
      </c>
      <c r="C35" s="188">
        <v>0</v>
      </c>
      <c r="D35" s="188">
        <v>0.01</v>
      </c>
      <c r="E35" s="188">
        <v>0</v>
      </c>
      <c r="F35" s="188">
        <v>0</v>
      </c>
      <c r="G35" s="188">
        <v>0.43</v>
      </c>
      <c r="H35" s="188">
        <v>0.83</v>
      </c>
      <c r="I35" s="188">
        <v>0.77</v>
      </c>
      <c r="J35" s="188">
        <v>0.18</v>
      </c>
      <c r="K35" s="188">
        <v>0.89</v>
      </c>
      <c r="L35" s="188">
        <v>0.99</v>
      </c>
      <c r="M35" s="188">
        <v>0.93</v>
      </c>
      <c r="N35" s="188">
        <v>0.95</v>
      </c>
      <c r="O35" s="188">
        <v>0.85</v>
      </c>
      <c r="P35" s="188">
        <v>0.77</v>
      </c>
      <c r="Q35" s="188">
        <v>0.88</v>
      </c>
      <c r="R35" s="188">
        <v>0.87</v>
      </c>
      <c r="S35" s="189">
        <v>17.14</v>
      </c>
      <c r="T35" s="189">
        <v>26.33</v>
      </c>
      <c r="U35" s="189">
        <v>24.15</v>
      </c>
      <c r="V35" s="189">
        <v>23.32</v>
      </c>
    </row>
    <row r="36" spans="1:22" ht="15.75" thickBot="1" x14ac:dyDescent="0.3">
      <c r="A36" s="186" t="s">
        <v>69</v>
      </c>
      <c r="B36" s="187" t="s">
        <v>70</v>
      </c>
      <c r="C36" s="188">
        <v>0</v>
      </c>
      <c r="D36" s="188">
        <v>0</v>
      </c>
      <c r="E36" s="188">
        <v>0</v>
      </c>
      <c r="F36" s="188">
        <v>0</v>
      </c>
      <c r="G36" s="188">
        <v>0.03</v>
      </c>
      <c r="H36" s="188">
        <v>0.08</v>
      </c>
      <c r="I36" s="188">
        <v>-0.2</v>
      </c>
      <c r="J36" s="188">
        <v>0.09</v>
      </c>
      <c r="K36" s="188">
        <v>0.9</v>
      </c>
      <c r="L36" s="188">
        <v>0.9</v>
      </c>
      <c r="M36" s="188">
        <v>0.76</v>
      </c>
      <c r="N36" s="188">
        <v>0.89</v>
      </c>
      <c r="O36" s="188">
        <v>0.96</v>
      </c>
      <c r="P36" s="188">
        <v>0.96</v>
      </c>
      <c r="Q36" s="188">
        <v>0.88</v>
      </c>
      <c r="R36" s="188">
        <v>0.53</v>
      </c>
      <c r="S36" s="189">
        <v>9.3800000000000008</v>
      </c>
      <c r="T36" s="189">
        <v>17.760000000000002</v>
      </c>
      <c r="U36" s="189">
        <v>10.99</v>
      </c>
      <c r="V36" s="189">
        <v>10.73</v>
      </c>
    </row>
    <row r="37" spans="1:22" ht="15.75" thickBot="1" x14ac:dyDescent="0.3">
      <c r="A37" s="182" t="s">
        <v>72</v>
      </c>
      <c r="B37" s="183" t="s">
        <v>73</v>
      </c>
      <c r="C37" s="184">
        <v>0</v>
      </c>
      <c r="D37" s="184">
        <v>0</v>
      </c>
      <c r="E37" s="184">
        <v>0</v>
      </c>
      <c r="F37" s="184">
        <v>0.01</v>
      </c>
      <c r="G37" s="184">
        <v>0.71</v>
      </c>
      <c r="H37" s="184">
        <v>-0.08</v>
      </c>
      <c r="I37" s="184">
        <v>0.39</v>
      </c>
      <c r="J37" s="184">
        <v>0.92</v>
      </c>
      <c r="K37" s="184">
        <v>0.96</v>
      </c>
      <c r="L37" s="184">
        <v>0.92</v>
      </c>
      <c r="M37" s="184">
        <v>0.75</v>
      </c>
      <c r="N37" s="184">
        <v>0.88</v>
      </c>
      <c r="O37" s="184">
        <v>0.91</v>
      </c>
      <c r="P37" s="184">
        <v>0.88</v>
      </c>
      <c r="Q37" s="184">
        <v>0.86</v>
      </c>
      <c r="R37" s="184">
        <v>0.76</v>
      </c>
      <c r="S37" s="185">
        <v>20.23</v>
      </c>
      <c r="T37" s="185">
        <v>18.559999999999999</v>
      </c>
      <c r="U37" s="185">
        <v>23</v>
      </c>
      <c r="V37" s="185">
        <v>77.760000000000005</v>
      </c>
    </row>
    <row r="38" spans="1:22" ht="15.75" thickBot="1" x14ac:dyDescent="0.3">
      <c r="A38" s="186" t="s">
        <v>74</v>
      </c>
      <c r="B38" s="187" t="s">
        <v>75</v>
      </c>
      <c r="C38" s="188">
        <v>0</v>
      </c>
      <c r="D38" s="188">
        <v>0</v>
      </c>
      <c r="E38" s="188">
        <v>0</v>
      </c>
      <c r="F38" s="188">
        <v>0</v>
      </c>
      <c r="G38" s="188">
        <v>-0.28999999999999998</v>
      </c>
      <c r="H38" s="188">
        <v>-0.01</v>
      </c>
      <c r="I38" s="188">
        <v>0.41</v>
      </c>
      <c r="J38" s="188">
        <v>0.08</v>
      </c>
      <c r="K38" s="188">
        <v>0.97</v>
      </c>
      <c r="L38" s="188">
        <v>0.9</v>
      </c>
      <c r="M38" s="188">
        <v>0.62</v>
      </c>
      <c r="N38" s="188">
        <v>0.74</v>
      </c>
      <c r="O38" s="188">
        <v>0.85</v>
      </c>
      <c r="P38" s="188">
        <v>0.63</v>
      </c>
      <c r="Q38" s="188">
        <v>0.68</v>
      </c>
      <c r="R38" s="188">
        <v>0.9</v>
      </c>
      <c r="S38" s="189">
        <v>3.3</v>
      </c>
      <c r="T38" s="189">
        <v>3.57</v>
      </c>
      <c r="U38" s="189">
        <v>3.53</v>
      </c>
      <c r="V38" s="189">
        <v>5.09</v>
      </c>
    </row>
    <row r="39" spans="1:22" ht="15.75" thickBot="1" x14ac:dyDescent="0.3">
      <c r="A39" s="186" t="s">
        <v>76</v>
      </c>
      <c r="B39" s="187" t="s">
        <v>77</v>
      </c>
      <c r="C39" s="188">
        <v>0</v>
      </c>
      <c r="D39" s="188">
        <v>0</v>
      </c>
      <c r="E39" s="188">
        <v>0</v>
      </c>
      <c r="F39" s="188">
        <v>0.01</v>
      </c>
      <c r="G39" s="188">
        <v>1.37</v>
      </c>
      <c r="H39" s="188">
        <v>-0.1</v>
      </c>
      <c r="I39" s="188">
        <v>0.39</v>
      </c>
      <c r="J39" s="188">
        <v>1.05</v>
      </c>
      <c r="K39" s="188">
        <v>0.96</v>
      </c>
      <c r="L39" s="188">
        <v>0.93</v>
      </c>
      <c r="M39" s="188">
        <v>0.78</v>
      </c>
      <c r="N39" s="188">
        <v>0.9</v>
      </c>
      <c r="O39" s="188">
        <v>0.93</v>
      </c>
      <c r="P39" s="188">
        <v>0.94</v>
      </c>
      <c r="Q39" s="188">
        <v>0.89</v>
      </c>
      <c r="R39" s="188">
        <v>0.75</v>
      </c>
      <c r="S39" s="189">
        <v>16.93</v>
      </c>
      <c r="T39" s="189">
        <v>14.98</v>
      </c>
      <c r="U39" s="189">
        <v>19.47</v>
      </c>
      <c r="V39" s="189">
        <v>72.66</v>
      </c>
    </row>
    <row r="40" spans="1:22" ht="15.75" thickBot="1" x14ac:dyDescent="0.3">
      <c r="A40" s="182" t="s">
        <v>78</v>
      </c>
      <c r="B40" s="183" t="s">
        <v>79</v>
      </c>
      <c r="C40" s="184">
        <v>0</v>
      </c>
      <c r="D40" s="184">
        <v>0</v>
      </c>
      <c r="E40" s="184">
        <v>0</v>
      </c>
      <c r="F40" s="184">
        <v>0</v>
      </c>
      <c r="G40" s="184">
        <v>0.01</v>
      </c>
      <c r="H40" s="184">
        <v>0.06</v>
      </c>
      <c r="I40" s="184">
        <v>0.02</v>
      </c>
      <c r="J40" s="184">
        <v>0.13</v>
      </c>
      <c r="K40" s="184">
        <v>0.21</v>
      </c>
      <c r="L40" s="184">
        <v>0.37</v>
      </c>
      <c r="M40" s="184">
        <v>0.95</v>
      </c>
      <c r="N40" s="184">
        <v>0.97</v>
      </c>
      <c r="O40" s="184">
        <v>1</v>
      </c>
      <c r="P40" s="184">
        <v>0.72</v>
      </c>
      <c r="Q40" s="184">
        <v>0.23</v>
      </c>
      <c r="R40" s="184">
        <v>0.45</v>
      </c>
      <c r="S40" s="185">
        <v>0.96</v>
      </c>
      <c r="T40" s="185">
        <v>1.89</v>
      </c>
      <c r="U40" s="185">
        <v>4.72</v>
      </c>
      <c r="V40" s="185">
        <v>6.42</v>
      </c>
    </row>
    <row r="41" spans="1:22" ht="15.75" thickBot="1" x14ac:dyDescent="0.3">
      <c r="A41" s="186" t="s">
        <v>80</v>
      </c>
      <c r="B41" s="187" t="s">
        <v>79</v>
      </c>
      <c r="C41" s="188">
        <v>0</v>
      </c>
      <c r="D41" s="188">
        <v>0</v>
      </c>
      <c r="E41" s="188">
        <v>0</v>
      </c>
      <c r="F41" s="188">
        <v>0</v>
      </c>
      <c r="G41" s="188">
        <v>0.01</v>
      </c>
      <c r="H41" s="188">
        <v>0.06</v>
      </c>
      <c r="I41" s="188">
        <v>0.02</v>
      </c>
      <c r="J41" s="188">
        <v>0.13</v>
      </c>
      <c r="K41" s="188">
        <v>0.21</v>
      </c>
      <c r="L41" s="188">
        <v>0.37</v>
      </c>
      <c r="M41" s="188">
        <v>0.95</v>
      </c>
      <c r="N41" s="188">
        <v>0.97</v>
      </c>
      <c r="O41" s="188">
        <v>1</v>
      </c>
      <c r="P41" s="188">
        <v>0.72</v>
      </c>
      <c r="Q41" s="188">
        <v>0.23</v>
      </c>
      <c r="R41" s="188">
        <v>0.45</v>
      </c>
      <c r="S41" s="189">
        <v>0.96</v>
      </c>
      <c r="T41" s="189">
        <v>1.89</v>
      </c>
      <c r="U41" s="189">
        <v>4.72</v>
      </c>
      <c r="V41" s="189">
        <v>6.42</v>
      </c>
    </row>
    <row r="42" spans="1:22" ht="15.75" thickBot="1" x14ac:dyDescent="0.3">
      <c r="A42" s="182" t="s">
        <v>83</v>
      </c>
      <c r="B42" s="183" t="s">
        <v>84</v>
      </c>
      <c r="C42" s="184">
        <v>0</v>
      </c>
      <c r="D42" s="184">
        <v>0</v>
      </c>
      <c r="E42" s="184">
        <v>0</v>
      </c>
      <c r="F42" s="184">
        <v>0</v>
      </c>
      <c r="G42" s="184">
        <v>0.11</v>
      </c>
      <c r="H42" s="184">
        <v>0.04</v>
      </c>
      <c r="I42" s="184">
        <v>0.08</v>
      </c>
      <c r="J42" s="184">
        <v>-0.05</v>
      </c>
      <c r="K42" s="184">
        <v>0.95</v>
      </c>
      <c r="L42" s="184">
        <v>0.95</v>
      </c>
      <c r="M42" s="184">
        <v>0.94</v>
      </c>
      <c r="N42" s="184">
        <v>0.92</v>
      </c>
      <c r="O42" s="184">
        <v>1</v>
      </c>
      <c r="P42" s="184">
        <v>1</v>
      </c>
      <c r="Q42" s="184">
        <v>0.97</v>
      </c>
      <c r="R42" s="184">
        <v>0.99</v>
      </c>
      <c r="S42" s="185">
        <v>8.0500000000000007</v>
      </c>
      <c r="T42" s="185">
        <v>8.77</v>
      </c>
      <c r="U42" s="185">
        <v>9.11</v>
      </c>
      <c r="V42" s="185">
        <v>9.73</v>
      </c>
    </row>
    <row r="43" spans="1:22" ht="15.75" thickBot="1" x14ac:dyDescent="0.3">
      <c r="A43" s="186" t="s">
        <v>85</v>
      </c>
      <c r="B43" s="187" t="s">
        <v>84</v>
      </c>
      <c r="C43" s="188">
        <v>0</v>
      </c>
      <c r="D43" s="188">
        <v>0</v>
      </c>
      <c r="E43" s="188">
        <v>0</v>
      </c>
      <c r="F43" s="188">
        <v>0</v>
      </c>
      <c r="G43" s="188">
        <v>0.11</v>
      </c>
      <c r="H43" s="188">
        <v>0.04</v>
      </c>
      <c r="I43" s="188">
        <v>0.08</v>
      </c>
      <c r="J43" s="188">
        <v>-0.05</v>
      </c>
      <c r="K43" s="188">
        <v>0.95</v>
      </c>
      <c r="L43" s="188">
        <v>0.95</v>
      </c>
      <c r="M43" s="188">
        <v>0.94</v>
      </c>
      <c r="N43" s="188">
        <v>0.92</v>
      </c>
      <c r="O43" s="188">
        <v>1</v>
      </c>
      <c r="P43" s="188">
        <v>1</v>
      </c>
      <c r="Q43" s="188">
        <v>0.97</v>
      </c>
      <c r="R43" s="188">
        <v>0.99</v>
      </c>
      <c r="S43" s="189">
        <v>8.0500000000000007</v>
      </c>
      <c r="T43" s="189">
        <v>8.77</v>
      </c>
      <c r="U43" s="189">
        <v>9.11</v>
      </c>
      <c r="V43" s="189">
        <v>9.73</v>
      </c>
    </row>
    <row r="44" spans="1:22" ht="15.75" thickBot="1" x14ac:dyDescent="0.3">
      <c r="A44" s="182" t="s">
        <v>86</v>
      </c>
      <c r="B44" s="183" t="s">
        <v>87</v>
      </c>
      <c r="C44" s="184">
        <v>0</v>
      </c>
      <c r="D44" s="184">
        <v>0</v>
      </c>
      <c r="E44" s="184">
        <v>0</v>
      </c>
      <c r="F44" s="184">
        <v>0</v>
      </c>
      <c r="G44" s="184">
        <v>-0.25</v>
      </c>
      <c r="H44" s="184">
        <v>0.02</v>
      </c>
      <c r="I44" s="184">
        <v>0.05</v>
      </c>
      <c r="J44" s="184">
        <v>7.0000000000000007E-2</v>
      </c>
      <c r="K44" s="184">
        <v>0.98</v>
      </c>
      <c r="L44" s="184">
        <v>0.95</v>
      </c>
      <c r="M44" s="184">
        <v>0.97</v>
      </c>
      <c r="N44" s="184">
        <v>0.97</v>
      </c>
      <c r="O44" s="184">
        <v>1</v>
      </c>
      <c r="P44" s="184">
        <v>1</v>
      </c>
      <c r="Q44" s="184">
        <v>1</v>
      </c>
      <c r="R44" s="184">
        <v>0.99</v>
      </c>
      <c r="S44" s="185">
        <v>10.57</v>
      </c>
      <c r="T44" s="185">
        <v>11.08</v>
      </c>
      <c r="U44" s="185">
        <v>11.68</v>
      </c>
      <c r="V44" s="185">
        <v>12.65</v>
      </c>
    </row>
    <row r="45" spans="1:22" ht="15.75" thickBot="1" x14ac:dyDescent="0.3">
      <c r="A45" s="186" t="s">
        <v>88</v>
      </c>
      <c r="B45" s="187" t="s">
        <v>87</v>
      </c>
      <c r="C45" s="188">
        <v>0</v>
      </c>
      <c r="D45" s="188">
        <v>0</v>
      </c>
      <c r="E45" s="188">
        <v>0</v>
      </c>
      <c r="F45" s="188">
        <v>0</v>
      </c>
      <c r="G45" s="188">
        <v>-0.25</v>
      </c>
      <c r="H45" s="188">
        <v>0.02</v>
      </c>
      <c r="I45" s="188">
        <v>0.05</v>
      </c>
      <c r="J45" s="188">
        <v>7.0000000000000007E-2</v>
      </c>
      <c r="K45" s="188">
        <v>0.98</v>
      </c>
      <c r="L45" s="188">
        <v>0.95</v>
      </c>
      <c r="M45" s="188">
        <v>0.97</v>
      </c>
      <c r="N45" s="188">
        <v>0.97</v>
      </c>
      <c r="O45" s="188">
        <v>1</v>
      </c>
      <c r="P45" s="188">
        <v>1</v>
      </c>
      <c r="Q45" s="188">
        <v>1</v>
      </c>
      <c r="R45" s="188">
        <v>0.99</v>
      </c>
      <c r="S45" s="189">
        <v>10.57</v>
      </c>
      <c r="T45" s="189">
        <v>11.08</v>
      </c>
      <c r="U45" s="189">
        <v>11.68</v>
      </c>
      <c r="V45" s="189">
        <v>12.65</v>
      </c>
    </row>
    <row r="46" spans="1:22" ht="15.75" thickBot="1" x14ac:dyDescent="0.3">
      <c r="A46" s="182" t="s">
        <v>89</v>
      </c>
      <c r="B46" s="183" t="s">
        <v>90</v>
      </c>
      <c r="C46" s="184">
        <v>0.38</v>
      </c>
      <c r="D46" s="184">
        <v>0.35</v>
      </c>
      <c r="E46" s="184">
        <v>0.35</v>
      </c>
      <c r="F46" s="184">
        <v>0.34</v>
      </c>
      <c r="G46" s="184">
        <v>0.37</v>
      </c>
      <c r="H46" s="184">
        <v>0.04</v>
      </c>
      <c r="I46" s="184">
        <v>0.08</v>
      </c>
      <c r="J46" s="184">
        <v>0.05</v>
      </c>
      <c r="K46" s="184">
        <v>0.99</v>
      </c>
      <c r="L46" s="184">
        <v>0.99</v>
      </c>
      <c r="M46" s="184">
        <v>0.99</v>
      </c>
      <c r="N46" s="184">
        <v>0.99</v>
      </c>
      <c r="O46" s="184">
        <v>0.91</v>
      </c>
      <c r="P46" s="184">
        <v>0.99</v>
      </c>
      <c r="Q46" s="184">
        <v>0.98</v>
      </c>
      <c r="R46" s="184">
        <v>0.96</v>
      </c>
      <c r="S46" s="192">
        <v>1932.02</v>
      </c>
      <c r="T46" s="192">
        <v>1809.25</v>
      </c>
      <c r="U46" s="192">
        <v>1880.99</v>
      </c>
      <c r="V46" s="192">
        <v>1980.13</v>
      </c>
    </row>
    <row r="47" spans="1:22" ht="15.75" thickBot="1" x14ac:dyDescent="0.3">
      <c r="A47" s="186" t="s">
        <v>91</v>
      </c>
      <c r="B47" s="187" t="s">
        <v>92</v>
      </c>
      <c r="C47" s="188">
        <v>0.12</v>
      </c>
      <c r="D47" s="188">
        <v>0.11</v>
      </c>
      <c r="E47" s="188">
        <v>0.11</v>
      </c>
      <c r="F47" s="188">
        <v>0.11</v>
      </c>
      <c r="G47" s="188">
        <v>0.14000000000000001</v>
      </c>
      <c r="H47" s="188">
        <v>0.03</v>
      </c>
      <c r="I47" s="188">
        <v>0.06</v>
      </c>
      <c r="J47" s="188">
        <v>0.04</v>
      </c>
      <c r="K47" s="188">
        <v>1.05</v>
      </c>
      <c r="L47" s="188">
        <v>0.95</v>
      </c>
      <c r="M47" s="188">
        <v>0.96</v>
      </c>
      <c r="N47" s="188">
        <v>0.94</v>
      </c>
      <c r="O47" s="188">
        <v>0.94</v>
      </c>
      <c r="P47" s="188">
        <v>1</v>
      </c>
      <c r="Q47" s="188">
        <v>1</v>
      </c>
      <c r="R47" s="188">
        <v>0.99</v>
      </c>
      <c r="S47" s="189">
        <v>593.4</v>
      </c>
      <c r="T47" s="189">
        <v>580.77</v>
      </c>
      <c r="U47" s="189">
        <v>608.72</v>
      </c>
      <c r="V47" s="189">
        <v>632.03</v>
      </c>
    </row>
    <row r="48" spans="1:22" ht="15.75" thickBot="1" x14ac:dyDescent="0.3">
      <c r="A48" s="186" t="s">
        <v>93</v>
      </c>
      <c r="B48" s="187" t="s">
        <v>94</v>
      </c>
      <c r="C48" s="188">
        <v>0.25</v>
      </c>
      <c r="D48" s="188">
        <v>0.22</v>
      </c>
      <c r="E48" s="188">
        <v>0.23</v>
      </c>
      <c r="F48" s="188">
        <v>0.22</v>
      </c>
      <c r="G48" s="188">
        <v>0.52</v>
      </c>
      <c r="H48" s="188">
        <v>0.06</v>
      </c>
      <c r="I48" s="188">
        <v>0.1</v>
      </c>
      <c r="J48" s="188">
        <v>7.0000000000000007E-2</v>
      </c>
      <c r="K48" s="188">
        <v>0.96</v>
      </c>
      <c r="L48" s="188">
        <v>1</v>
      </c>
      <c r="M48" s="188">
        <v>0.99</v>
      </c>
      <c r="N48" s="188">
        <v>1.02</v>
      </c>
      <c r="O48" s="188">
        <v>0.89</v>
      </c>
      <c r="P48" s="188">
        <v>0.99</v>
      </c>
      <c r="Q48" s="188">
        <v>0.97</v>
      </c>
      <c r="R48" s="188">
        <v>0.94</v>
      </c>
      <c r="S48" s="193">
        <v>1278.72</v>
      </c>
      <c r="T48" s="193">
        <v>1167.78</v>
      </c>
      <c r="U48" s="193">
        <v>1204.3800000000001</v>
      </c>
      <c r="V48" s="193">
        <v>1267.4000000000001</v>
      </c>
    </row>
    <row r="49" spans="1:22" ht="15.75" thickBot="1" x14ac:dyDescent="0.3">
      <c r="A49" s="186" t="s">
        <v>95</v>
      </c>
      <c r="B49" s="187" t="s">
        <v>96</v>
      </c>
      <c r="C49" s="188">
        <v>0.01</v>
      </c>
      <c r="D49" s="188">
        <v>0.01</v>
      </c>
      <c r="E49" s="188">
        <v>0.01</v>
      </c>
      <c r="F49" s="188">
        <v>0.01</v>
      </c>
      <c r="G49" s="188">
        <v>7.0000000000000007E-2</v>
      </c>
      <c r="H49" s="188">
        <v>0</v>
      </c>
      <c r="I49" s="188">
        <v>-0.1</v>
      </c>
      <c r="J49" s="188">
        <v>-0.01</v>
      </c>
      <c r="K49" s="188">
        <v>1.28</v>
      </c>
      <c r="L49" s="188">
        <v>1.1100000000000001</v>
      </c>
      <c r="M49" s="188">
        <v>1.41</v>
      </c>
      <c r="N49" s="188">
        <v>1.1100000000000001</v>
      </c>
      <c r="O49" s="188">
        <v>0.84</v>
      </c>
      <c r="P49" s="188">
        <v>1</v>
      </c>
      <c r="Q49" s="188">
        <v>1</v>
      </c>
      <c r="R49" s="188">
        <v>1</v>
      </c>
      <c r="S49" s="189">
        <v>34.119999999999997</v>
      </c>
      <c r="T49" s="189">
        <v>35.26</v>
      </c>
      <c r="U49" s="189">
        <v>40.6</v>
      </c>
      <c r="V49" s="189">
        <v>44.89</v>
      </c>
    </row>
    <row r="50" spans="1:22" ht="15.75" thickBot="1" x14ac:dyDescent="0.3">
      <c r="A50" s="186" t="s">
        <v>97</v>
      </c>
      <c r="B50" s="187" t="s">
        <v>98</v>
      </c>
      <c r="C50" s="188">
        <v>0.01</v>
      </c>
      <c r="D50" s="188">
        <v>0</v>
      </c>
      <c r="E50" s="188">
        <v>0.01</v>
      </c>
      <c r="F50" s="188">
        <v>0.01</v>
      </c>
      <c r="G50" s="188">
        <v>0</v>
      </c>
      <c r="H50" s="188">
        <v>-0.13</v>
      </c>
      <c r="I50" s="188">
        <v>-0.01</v>
      </c>
      <c r="J50" s="188">
        <v>-0.11</v>
      </c>
      <c r="K50" s="188">
        <v>1.25</v>
      </c>
      <c r="L50" s="188">
        <v>1.06</v>
      </c>
      <c r="M50" s="188">
        <v>0.99</v>
      </c>
      <c r="N50" s="188">
        <v>0.9</v>
      </c>
      <c r="O50" s="188">
        <v>0.94</v>
      </c>
      <c r="P50" s="188">
        <v>1</v>
      </c>
      <c r="Q50" s="188">
        <v>1</v>
      </c>
      <c r="R50" s="188">
        <v>1</v>
      </c>
      <c r="S50" s="189">
        <v>25.77</v>
      </c>
      <c r="T50" s="189">
        <v>25.45</v>
      </c>
      <c r="U50" s="189">
        <v>27.29</v>
      </c>
      <c r="V50" s="189">
        <v>35.81</v>
      </c>
    </row>
    <row r="51" spans="1:22" ht="15.75" thickBot="1" x14ac:dyDescent="0.3">
      <c r="A51" s="182" t="s">
        <v>347</v>
      </c>
      <c r="B51" s="183" t="s">
        <v>374</v>
      </c>
      <c r="C51" s="184">
        <v>0</v>
      </c>
      <c r="D51" s="184">
        <v>0</v>
      </c>
      <c r="E51" s="184">
        <v>0</v>
      </c>
      <c r="F51" s="184">
        <v>0</v>
      </c>
      <c r="G51" s="194"/>
      <c r="H51" s="194"/>
      <c r="I51" s="194"/>
      <c r="J51" s="184">
        <v>-0.95</v>
      </c>
      <c r="K51" s="194"/>
      <c r="L51" s="194"/>
      <c r="M51" s="194"/>
      <c r="N51" s="184">
        <v>0.64</v>
      </c>
      <c r="O51" s="194"/>
      <c r="P51" s="194"/>
      <c r="Q51" s="194"/>
      <c r="R51" s="184">
        <v>1</v>
      </c>
      <c r="S51" s="185">
        <v>0</v>
      </c>
      <c r="T51" s="185">
        <v>0</v>
      </c>
      <c r="U51" s="185">
        <v>0</v>
      </c>
      <c r="V51" s="185">
        <v>0.03</v>
      </c>
    </row>
    <row r="52" spans="1:22" ht="15.75" thickBot="1" x14ac:dyDescent="0.3">
      <c r="A52" s="186" t="s">
        <v>355</v>
      </c>
      <c r="B52" s="187" t="s">
        <v>356</v>
      </c>
      <c r="C52" s="188">
        <v>0</v>
      </c>
      <c r="D52" s="188">
        <v>0</v>
      </c>
      <c r="E52" s="188">
        <v>0</v>
      </c>
      <c r="F52" s="188">
        <v>0</v>
      </c>
      <c r="G52" s="195"/>
      <c r="H52" s="195"/>
      <c r="I52" s="195"/>
      <c r="J52" s="188">
        <v>-0.95</v>
      </c>
      <c r="K52" s="195"/>
      <c r="L52" s="195"/>
      <c r="M52" s="195"/>
      <c r="N52" s="188">
        <v>0.64</v>
      </c>
      <c r="O52" s="195"/>
      <c r="P52" s="195"/>
      <c r="Q52" s="195"/>
      <c r="R52" s="188">
        <v>1</v>
      </c>
      <c r="S52" s="189">
        <v>0</v>
      </c>
      <c r="T52" s="189">
        <v>0</v>
      </c>
      <c r="U52" s="189">
        <v>0</v>
      </c>
      <c r="V52" s="189">
        <v>0.03</v>
      </c>
    </row>
    <row r="53" spans="1:22" ht="15.75" thickBot="1" x14ac:dyDescent="0.3">
      <c r="A53" s="182" t="s">
        <v>99</v>
      </c>
      <c r="B53" s="183" t="s">
        <v>100</v>
      </c>
      <c r="C53" s="184">
        <v>0.01</v>
      </c>
      <c r="D53" s="184">
        <v>0.01</v>
      </c>
      <c r="E53" s="184">
        <v>0.01</v>
      </c>
      <c r="F53" s="184">
        <v>0.01</v>
      </c>
      <c r="G53" s="184">
        <v>0.09</v>
      </c>
      <c r="H53" s="184">
        <v>0.02</v>
      </c>
      <c r="I53" s="184">
        <v>0.16</v>
      </c>
      <c r="J53" s="184">
        <v>-0.04</v>
      </c>
      <c r="K53" s="184">
        <v>0.99</v>
      </c>
      <c r="L53" s="184">
        <v>0.98</v>
      </c>
      <c r="M53" s="184">
        <v>0.98</v>
      </c>
      <c r="N53" s="184">
        <v>0.97</v>
      </c>
      <c r="O53" s="184">
        <v>0.99</v>
      </c>
      <c r="P53" s="184">
        <v>1</v>
      </c>
      <c r="Q53" s="184">
        <v>1</v>
      </c>
      <c r="R53" s="184">
        <v>1</v>
      </c>
      <c r="S53" s="185">
        <v>33.25</v>
      </c>
      <c r="T53" s="185">
        <v>36.15</v>
      </c>
      <c r="U53" s="185">
        <v>41.29</v>
      </c>
      <c r="V53" s="185">
        <v>42.01</v>
      </c>
    </row>
    <row r="54" spans="1:22" ht="15.75" thickBot="1" x14ac:dyDescent="0.3">
      <c r="A54" s="186" t="s">
        <v>101</v>
      </c>
      <c r="B54" s="187" t="s">
        <v>100</v>
      </c>
      <c r="C54" s="188">
        <v>0.01</v>
      </c>
      <c r="D54" s="188">
        <v>0.01</v>
      </c>
      <c r="E54" s="188">
        <v>0.01</v>
      </c>
      <c r="F54" s="188">
        <v>0.01</v>
      </c>
      <c r="G54" s="188">
        <v>0.09</v>
      </c>
      <c r="H54" s="188">
        <v>0.02</v>
      </c>
      <c r="I54" s="188">
        <v>0.16</v>
      </c>
      <c r="J54" s="188">
        <v>-0.04</v>
      </c>
      <c r="K54" s="188">
        <v>0.99</v>
      </c>
      <c r="L54" s="188">
        <v>0.98</v>
      </c>
      <c r="M54" s="188">
        <v>0.98</v>
      </c>
      <c r="N54" s="188">
        <v>0.97</v>
      </c>
      <c r="O54" s="188">
        <v>0.99</v>
      </c>
      <c r="P54" s="188">
        <v>1</v>
      </c>
      <c r="Q54" s="188">
        <v>1</v>
      </c>
      <c r="R54" s="188">
        <v>1</v>
      </c>
      <c r="S54" s="189">
        <v>33.25</v>
      </c>
      <c r="T54" s="189">
        <v>36.15</v>
      </c>
      <c r="U54" s="189">
        <v>41.29</v>
      </c>
      <c r="V54" s="189">
        <v>42.01</v>
      </c>
    </row>
    <row r="55" spans="1:22" ht="15.75" thickBot="1" x14ac:dyDescent="0.3">
      <c r="A55" s="182" t="s">
        <v>103</v>
      </c>
      <c r="B55" s="183" t="s">
        <v>104</v>
      </c>
      <c r="C55" s="184">
        <v>0</v>
      </c>
      <c r="D55" s="184">
        <v>0</v>
      </c>
      <c r="E55" s="184">
        <v>0</v>
      </c>
      <c r="F55" s="184">
        <v>0</v>
      </c>
      <c r="G55" s="184">
        <v>0.04</v>
      </c>
      <c r="H55" s="184">
        <v>0.04</v>
      </c>
      <c r="I55" s="184">
        <v>0.06</v>
      </c>
      <c r="J55" s="184">
        <v>-0.03</v>
      </c>
      <c r="K55" s="184">
        <v>0.97</v>
      </c>
      <c r="L55" s="184">
        <v>0.93</v>
      </c>
      <c r="M55" s="184">
        <v>0.93</v>
      </c>
      <c r="N55" s="184">
        <v>0.96</v>
      </c>
      <c r="O55" s="184">
        <v>1</v>
      </c>
      <c r="P55" s="184">
        <v>1</v>
      </c>
      <c r="Q55" s="184">
        <v>1</v>
      </c>
      <c r="R55" s="184">
        <v>1</v>
      </c>
      <c r="S55" s="185">
        <v>19.66</v>
      </c>
      <c r="T55" s="185">
        <v>20.58</v>
      </c>
      <c r="U55" s="185">
        <v>21.25</v>
      </c>
      <c r="V55" s="185">
        <v>22.46</v>
      </c>
    </row>
    <row r="56" spans="1:22" ht="15.75" thickBot="1" x14ac:dyDescent="0.3">
      <c r="A56" s="186" t="s">
        <v>105</v>
      </c>
      <c r="B56" s="187" t="s">
        <v>106</v>
      </c>
      <c r="C56" s="188">
        <v>0</v>
      </c>
      <c r="D56" s="188">
        <v>0</v>
      </c>
      <c r="E56" s="188">
        <v>0</v>
      </c>
      <c r="F56" s="188">
        <v>0</v>
      </c>
      <c r="G56" s="188">
        <v>0.04</v>
      </c>
      <c r="H56" s="188">
        <v>0.04</v>
      </c>
      <c r="I56" s="188">
        <v>0.06</v>
      </c>
      <c r="J56" s="188">
        <v>-0.03</v>
      </c>
      <c r="K56" s="188">
        <v>0.97</v>
      </c>
      <c r="L56" s="188">
        <v>0.93</v>
      </c>
      <c r="M56" s="188">
        <v>0.93</v>
      </c>
      <c r="N56" s="188">
        <v>0.96</v>
      </c>
      <c r="O56" s="188">
        <v>1</v>
      </c>
      <c r="P56" s="188">
        <v>1</v>
      </c>
      <c r="Q56" s="188">
        <v>1</v>
      </c>
      <c r="R56" s="188">
        <v>1</v>
      </c>
      <c r="S56" s="189">
        <v>19.66</v>
      </c>
      <c r="T56" s="189">
        <v>20.58</v>
      </c>
      <c r="U56" s="189">
        <v>21.25</v>
      </c>
      <c r="V56" s="189">
        <v>22.46</v>
      </c>
    </row>
    <row r="57" spans="1:22" ht="15.75" thickBot="1" x14ac:dyDescent="0.3">
      <c r="A57" s="182" t="s">
        <v>107</v>
      </c>
      <c r="B57" s="183" t="s">
        <v>108</v>
      </c>
      <c r="C57" s="184">
        <v>0.15</v>
      </c>
      <c r="D57" s="184">
        <v>0.15</v>
      </c>
      <c r="E57" s="184">
        <v>0.15</v>
      </c>
      <c r="F57" s="184">
        <v>0.15</v>
      </c>
      <c r="G57" s="184">
        <v>0.16</v>
      </c>
      <c r="H57" s="184">
        <v>0.04</v>
      </c>
      <c r="I57" s="184">
        <v>7.0000000000000007E-2</v>
      </c>
      <c r="J57" s="184">
        <v>0.02</v>
      </c>
      <c r="K57" s="184">
        <v>0.98</v>
      </c>
      <c r="L57" s="184">
        <v>0.97</v>
      </c>
      <c r="M57" s="184">
        <v>0.96</v>
      </c>
      <c r="N57" s="184">
        <v>0.98</v>
      </c>
      <c r="O57" s="184">
        <v>0.96</v>
      </c>
      <c r="P57" s="184">
        <v>0.97</v>
      </c>
      <c r="Q57" s="184">
        <v>0.99</v>
      </c>
      <c r="R57" s="184">
        <v>0.99</v>
      </c>
      <c r="S57" s="185">
        <v>750.53</v>
      </c>
      <c r="T57" s="185">
        <v>768.85</v>
      </c>
      <c r="U57" s="185">
        <v>792.58</v>
      </c>
      <c r="V57" s="185">
        <v>858.47</v>
      </c>
    </row>
    <row r="58" spans="1:22" ht="15.75" thickBot="1" x14ac:dyDescent="0.3">
      <c r="A58" s="186" t="s">
        <v>109</v>
      </c>
      <c r="B58" s="187" t="s">
        <v>110</v>
      </c>
      <c r="C58" s="188">
        <v>0.06</v>
      </c>
      <c r="D58" s="188">
        <v>0.06</v>
      </c>
      <c r="E58" s="188">
        <v>0.06</v>
      </c>
      <c r="F58" s="188">
        <v>0.06</v>
      </c>
      <c r="G58" s="188">
        <v>0.1</v>
      </c>
      <c r="H58" s="188">
        <v>0.08</v>
      </c>
      <c r="I58" s="188">
        <v>0.04</v>
      </c>
      <c r="J58" s="188">
        <v>0.05</v>
      </c>
      <c r="K58" s="188">
        <v>0.99</v>
      </c>
      <c r="L58" s="188">
        <v>0.94</v>
      </c>
      <c r="M58" s="188">
        <v>1.02</v>
      </c>
      <c r="N58" s="188">
        <v>0.95</v>
      </c>
      <c r="O58" s="188">
        <v>0.96</v>
      </c>
      <c r="P58" s="188">
        <v>0.97</v>
      </c>
      <c r="Q58" s="188">
        <v>1</v>
      </c>
      <c r="R58" s="188">
        <v>0.99</v>
      </c>
      <c r="S58" s="189">
        <v>281.45999999999998</v>
      </c>
      <c r="T58" s="189">
        <v>289.69</v>
      </c>
      <c r="U58" s="189">
        <v>303.02999999999997</v>
      </c>
      <c r="V58" s="189">
        <v>324.12</v>
      </c>
    </row>
    <row r="59" spans="1:22" ht="15.75" thickBot="1" x14ac:dyDescent="0.3">
      <c r="A59" s="186" t="s">
        <v>111</v>
      </c>
      <c r="B59" s="187" t="s">
        <v>112</v>
      </c>
      <c r="C59" s="188">
        <v>0.08</v>
      </c>
      <c r="D59" s="188">
        <v>0.08</v>
      </c>
      <c r="E59" s="188">
        <v>0.08</v>
      </c>
      <c r="F59" s="188">
        <v>0.08</v>
      </c>
      <c r="G59" s="188">
        <v>0.22</v>
      </c>
      <c r="H59" s="188">
        <v>0.02</v>
      </c>
      <c r="I59" s="188">
        <v>0.1</v>
      </c>
      <c r="J59" s="188">
        <v>0.01</v>
      </c>
      <c r="K59" s="188">
        <v>1.01</v>
      </c>
      <c r="L59" s="188">
        <v>1</v>
      </c>
      <c r="M59" s="188">
        <v>0.95</v>
      </c>
      <c r="N59" s="188">
        <v>1.02</v>
      </c>
      <c r="O59" s="188">
        <v>0.96</v>
      </c>
      <c r="P59" s="188">
        <v>0.97</v>
      </c>
      <c r="Q59" s="188">
        <v>1</v>
      </c>
      <c r="R59" s="188">
        <v>1</v>
      </c>
      <c r="S59" s="189">
        <v>415.43</v>
      </c>
      <c r="T59" s="189">
        <v>418.88</v>
      </c>
      <c r="U59" s="189">
        <v>430.44</v>
      </c>
      <c r="V59" s="189">
        <v>468.21</v>
      </c>
    </row>
    <row r="60" spans="1:22" ht="15.75" thickBot="1" x14ac:dyDescent="0.3">
      <c r="A60" s="186" t="s">
        <v>113</v>
      </c>
      <c r="B60" s="187" t="s">
        <v>114</v>
      </c>
      <c r="C60" s="188">
        <v>0</v>
      </c>
      <c r="D60" s="188">
        <v>0</v>
      </c>
      <c r="E60" s="188">
        <v>0</v>
      </c>
      <c r="F60" s="188">
        <v>0</v>
      </c>
      <c r="G60" s="188">
        <v>0.11</v>
      </c>
      <c r="H60" s="188">
        <v>-0.02</v>
      </c>
      <c r="I60" s="188">
        <v>0.14000000000000001</v>
      </c>
      <c r="J60" s="188">
        <v>-0.02</v>
      </c>
      <c r="K60" s="188">
        <v>0.83</v>
      </c>
      <c r="L60" s="188">
        <v>0.86</v>
      </c>
      <c r="M60" s="188">
        <v>0.74</v>
      </c>
      <c r="N60" s="188">
        <v>0.76</v>
      </c>
      <c r="O60" s="188">
        <v>0.96</v>
      </c>
      <c r="P60" s="188">
        <v>0.98</v>
      </c>
      <c r="Q60" s="188">
        <v>0.98</v>
      </c>
      <c r="R60" s="188">
        <v>1</v>
      </c>
      <c r="S60" s="189">
        <v>10.4</v>
      </c>
      <c r="T60" s="189">
        <v>9.15</v>
      </c>
      <c r="U60" s="189">
        <v>9.2200000000000006</v>
      </c>
      <c r="V60" s="189">
        <v>8.92</v>
      </c>
    </row>
    <row r="61" spans="1:22" ht="15.75" thickBot="1" x14ac:dyDescent="0.3">
      <c r="A61" s="186" t="s">
        <v>115</v>
      </c>
      <c r="B61" s="187" t="s">
        <v>116</v>
      </c>
      <c r="C61" s="188">
        <v>0.01</v>
      </c>
      <c r="D61" s="188">
        <v>0.01</v>
      </c>
      <c r="E61" s="188">
        <v>0.01</v>
      </c>
      <c r="F61" s="188">
        <v>0.01</v>
      </c>
      <c r="G61" s="188">
        <v>0.06</v>
      </c>
      <c r="H61" s="188">
        <v>0.06</v>
      </c>
      <c r="I61" s="188">
        <v>0.05</v>
      </c>
      <c r="J61" s="188">
        <v>0.03</v>
      </c>
      <c r="K61" s="188">
        <v>0.77</v>
      </c>
      <c r="L61" s="188">
        <v>0.83</v>
      </c>
      <c r="M61" s="188">
        <v>0.8</v>
      </c>
      <c r="N61" s="188">
        <v>0.93</v>
      </c>
      <c r="O61" s="188">
        <v>0.95</v>
      </c>
      <c r="P61" s="188">
        <v>0.94</v>
      </c>
      <c r="Q61" s="188">
        <v>0.9</v>
      </c>
      <c r="R61" s="188">
        <v>0.94</v>
      </c>
      <c r="S61" s="189">
        <v>28.02</v>
      </c>
      <c r="T61" s="189">
        <v>36.28</v>
      </c>
      <c r="U61" s="189">
        <v>34.92</v>
      </c>
      <c r="V61" s="189">
        <v>38.950000000000003</v>
      </c>
    </row>
    <row r="62" spans="1:22" ht="15.75" thickBot="1" x14ac:dyDescent="0.3">
      <c r="A62" s="186" t="s">
        <v>117</v>
      </c>
      <c r="B62" s="187" t="s">
        <v>118</v>
      </c>
      <c r="C62" s="188">
        <v>0</v>
      </c>
      <c r="D62" s="188">
        <v>0</v>
      </c>
      <c r="E62" s="188">
        <v>0</v>
      </c>
      <c r="F62" s="188">
        <v>0</v>
      </c>
      <c r="G62" s="188">
        <v>0.01</v>
      </c>
      <c r="H62" s="188">
        <v>-0.16</v>
      </c>
      <c r="I62" s="188">
        <v>-0.08</v>
      </c>
      <c r="J62" s="188">
        <v>0</v>
      </c>
      <c r="K62" s="188">
        <v>0.79</v>
      </c>
      <c r="L62" s="188">
        <v>0.91</v>
      </c>
      <c r="M62" s="188">
        <v>0.84</v>
      </c>
      <c r="N62" s="188">
        <v>0.88</v>
      </c>
      <c r="O62" s="188">
        <v>0.99</v>
      </c>
      <c r="P62" s="188">
        <v>0.99</v>
      </c>
      <c r="Q62" s="188">
        <v>1</v>
      </c>
      <c r="R62" s="188">
        <v>0.95</v>
      </c>
      <c r="S62" s="189">
        <v>15.21</v>
      </c>
      <c r="T62" s="189">
        <v>14.83</v>
      </c>
      <c r="U62" s="189">
        <v>14.96</v>
      </c>
      <c r="V62" s="189">
        <v>18.27</v>
      </c>
    </row>
    <row r="63" spans="1:22" ht="15.75" thickBot="1" x14ac:dyDescent="0.3">
      <c r="A63" s="182" t="s">
        <v>119</v>
      </c>
      <c r="B63" s="183" t="s">
        <v>120</v>
      </c>
      <c r="C63" s="184">
        <v>0.03</v>
      </c>
      <c r="D63" s="184">
        <v>0.03</v>
      </c>
      <c r="E63" s="184">
        <v>0.03</v>
      </c>
      <c r="F63" s="184">
        <v>0.03</v>
      </c>
      <c r="G63" s="184">
        <v>0.08</v>
      </c>
      <c r="H63" s="184">
        <v>-0.03</v>
      </c>
      <c r="I63" s="184">
        <v>0.03</v>
      </c>
      <c r="J63" s="184">
        <v>0.02</v>
      </c>
      <c r="K63" s="184">
        <v>1</v>
      </c>
      <c r="L63" s="184">
        <v>1</v>
      </c>
      <c r="M63" s="184">
        <v>1</v>
      </c>
      <c r="N63" s="184">
        <v>1</v>
      </c>
      <c r="O63" s="184">
        <v>0.96</v>
      </c>
      <c r="P63" s="184">
        <v>1</v>
      </c>
      <c r="Q63" s="184">
        <v>0.99</v>
      </c>
      <c r="R63" s="184">
        <v>0.99</v>
      </c>
      <c r="S63" s="185">
        <v>167.11</v>
      </c>
      <c r="T63" s="185">
        <v>167.56</v>
      </c>
      <c r="U63" s="185">
        <v>178.06</v>
      </c>
      <c r="V63" s="185">
        <v>185.92</v>
      </c>
    </row>
    <row r="64" spans="1:22" ht="15.75" thickBot="1" x14ac:dyDescent="0.3">
      <c r="A64" s="186" t="s">
        <v>121</v>
      </c>
      <c r="B64" s="187" t="s">
        <v>122</v>
      </c>
      <c r="C64" s="188">
        <v>0.03</v>
      </c>
      <c r="D64" s="188">
        <v>0.03</v>
      </c>
      <c r="E64" s="188">
        <v>0.03</v>
      </c>
      <c r="F64" s="188">
        <v>0.03</v>
      </c>
      <c r="G64" s="188">
        <v>0.08</v>
      </c>
      <c r="H64" s="188">
        <v>-0.03</v>
      </c>
      <c r="I64" s="188">
        <v>0.03</v>
      </c>
      <c r="J64" s="188">
        <v>0.02</v>
      </c>
      <c r="K64" s="188">
        <v>1</v>
      </c>
      <c r="L64" s="188">
        <v>1</v>
      </c>
      <c r="M64" s="188">
        <v>1</v>
      </c>
      <c r="N64" s="188">
        <v>1</v>
      </c>
      <c r="O64" s="188">
        <v>0.96</v>
      </c>
      <c r="P64" s="188">
        <v>1</v>
      </c>
      <c r="Q64" s="188">
        <v>0.99</v>
      </c>
      <c r="R64" s="188">
        <v>0.99</v>
      </c>
      <c r="S64" s="189">
        <v>167.11</v>
      </c>
      <c r="T64" s="189">
        <v>167.56</v>
      </c>
      <c r="U64" s="189">
        <v>178.06</v>
      </c>
      <c r="V64" s="189">
        <v>185.92</v>
      </c>
    </row>
    <row r="65" spans="1:22" ht="15.75" thickBot="1" x14ac:dyDescent="0.3">
      <c r="A65" s="182" t="s">
        <v>123</v>
      </c>
      <c r="B65" s="183" t="s">
        <v>124</v>
      </c>
      <c r="C65" s="184">
        <v>0</v>
      </c>
      <c r="D65" s="184">
        <v>0</v>
      </c>
      <c r="E65" s="184">
        <v>0</v>
      </c>
      <c r="F65" s="184">
        <v>0</v>
      </c>
      <c r="G65" s="184">
        <v>0.11</v>
      </c>
      <c r="H65" s="184">
        <v>0.11</v>
      </c>
      <c r="I65" s="184">
        <v>0.12</v>
      </c>
      <c r="J65" s="184">
        <v>7.0000000000000007E-2</v>
      </c>
      <c r="K65" s="184">
        <v>0.92</v>
      </c>
      <c r="L65" s="184">
        <v>0.85</v>
      </c>
      <c r="M65" s="184">
        <v>0.9</v>
      </c>
      <c r="N65" s="184">
        <v>0.88</v>
      </c>
      <c r="O65" s="184">
        <v>0.92</v>
      </c>
      <c r="P65" s="184">
        <v>0.98</v>
      </c>
      <c r="Q65" s="184">
        <v>0.98</v>
      </c>
      <c r="R65" s="184">
        <v>0.96</v>
      </c>
      <c r="S65" s="185">
        <v>4.87</v>
      </c>
      <c r="T65" s="185">
        <v>5.2</v>
      </c>
      <c r="U65" s="185">
        <v>5.53</v>
      </c>
      <c r="V65" s="185">
        <v>5.73</v>
      </c>
    </row>
    <row r="66" spans="1:22" ht="15.75" thickBot="1" x14ac:dyDescent="0.3">
      <c r="A66" s="186" t="s">
        <v>125</v>
      </c>
      <c r="B66" s="187" t="s">
        <v>124</v>
      </c>
      <c r="C66" s="188">
        <v>0</v>
      </c>
      <c r="D66" s="188">
        <v>0</v>
      </c>
      <c r="E66" s="188">
        <v>0</v>
      </c>
      <c r="F66" s="188">
        <v>0</v>
      </c>
      <c r="G66" s="188">
        <v>0.11</v>
      </c>
      <c r="H66" s="188">
        <v>0.11</v>
      </c>
      <c r="I66" s="188">
        <v>0.12</v>
      </c>
      <c r="J66" s="188">
        <v>7.0000000000000007E-2</v>
      </c>
      <c r="K66" s="188">
        <v>0.92</v>
      </c>
      <c r="L66" s="188">
        <v>0.85</v>
      </c>
      <c r="M66" s="188">
        <v>0.9</v>
      </c>
      <c r="N66" s="188">
        <v>0.88</v>
      </c>
      <c r="O66" s="188">
        <v>0.92</v>
      </c>
      <c r="P66" s="188">
        <v>0.98</v>
      </c>
      <c r="Q66" s="188">
        <v>0.98</v>
      </c>
      <c r="R66" s="188">
        <v>0.96</v>
      </c>
      <c r="S66" s="189">
        <v>4.87</v>
      </c>
      <c r="T66" s="189">
        <v>5.2</v>
      </c>
      <c r="U66" s="189">
        <v>5.53</v>
      </c>
      <c r="V66" s="189">
        <v>5.73</v>
      </c>
    </row>
    <row r="67" spans="1:22" ht="15.75" thickBot="1" x14ac:dyDescent="0.3">
      <c r="A67" s="182" t="s">
        <v>127</v>
      </c>
      <c r="B67" s="183" t="s">
        <v>128</v>
      </c>
      <c r="C67" s="184">
        <v>0</v>
      </c>
      <c r="D67" s="184">
        <v>0</v>
      </c>
      <c r="E67" s="184">
        <v>0</v>
      </c>
      <c r="F67" s="184">
        <v>0</v>
      </c>
      <c r="G67" s="184">
        <v>0.09</v>
      </c>
      <c r="H67" s="184">
        <v>-0.02</v>
      </c>
      <c r="I67" s="184">
        <v>-0.01</v>
      </c>
      <c r="J67" s="184">
        <v>-7.0000000000000007E-2</v>
      </c>
      <c r="K67" s="184">
        <v>0.96</v>
      </c>
      <c r="L67" s="184">
        <v>0.96</v>
      </c>
      <c r="M67" s="184">
        <v>0.94</v>
      </c>
      <c r="N67" s="184">
        <v>0.95</v>
      </c>
      <c r="O67" s="184">
        <v>0.97</v>
      </c>
      <c r="P67" s="184">
        <v>0.98</v>
      </c>
      <c r="Q67" s="184">
        <v>0.98</v>
      </c>
      <c r="R67" s="184">
        <v>0.98</v>
      </c>
      <c r="S67" s="185">
        <v>7.18</v>
      </c>
      <c r="T67" s="185">
        <v>7.53</v>
      </c>
      <c r="U67" s="185">
        <v>7.44</v>
      </c>
      <c r="V67" s="185">
        <v>7.68</v>
      </c>
    </row>
    <row r="68" spans="1:22" ht="15.75" thickBot="1" x14ac:dyDescent="0.3">
      <c r="A68" s="186" t="s">
        <v>129</v>
      </c>
      <c r="B68" s="187" t="s">
        <v>128</v>
      </c>
      <c r="C68" s="188">
        <v>0</v>
      </c>
      <c r="D68" s="188">
        <v>0</v>
      </c>
      <c r="E68" s="188">
        <v>0</v>
      </c>
      <c r="F68" s="188">
        <v>0</v>
      </c>
      <c r="G68" s="188">
        <v>0.09</v>
      </c>
      <c r="H68" s="188">
        <v>-0.02</v>
      </c>
      <c r="I68" s="188">
        <v>-0.01</v>
      </c>
      <c r="J68" s="188">
        <v>-7.0000000000000007E-2</v>
      </c>
      <c r="K68" s="188">
        <v>0.96</v>
      </c>
      <c r="L68" s="188">
        <v>0.96</v>
      </c>
      <c r="M68" s="188">
        <v>0.94</v>
      </c>
      <c r="N68" s="188">
        <v>0.95</v>
      </c>
      <c r="O68" s="188">
        <v>0.97</v>
      </c>
      <c r="P68" s="188">
        <v>0.98</v>
      </c>
      <c r="Q68" s="188">
        <v>0.98</v>
      </c>
      <c r="R68" s="188">
        <v>0.98</v>
      </c>
      <c r="S68" s="189">
        <v>7.18</v>
      </c>
      <c r="T68" s="189">
        <v>7.53</v>
      </c>
      <c r="U68" s="189">
        <v>7.44</v>
      </c>
      <c r="V68" s="189">
        <v>7.68</v>
      </c>
    </row>
    <row r="69" spans="1:22" ht="15.75" thickBot="1" x14ac:dyDescent="0.3">
      <c r="A69" s="182" t="s">
        <v>130</v>
      </c>
      <c r="B69" s="183" t="s">
        <v>131</v>
      </c>
      <c r="C69" s="184">
        <v>0</v>
      </c>
      <c r="D69" s="184">
        <v>0</v>
      </c>
      <c r="E69" s="184">
        <v>0</v>
      </c>
      <c r="F69" s="184">
        <v>0</v>
      </c>
      <c r="G69" s="184">
        <v>0.08</v>
      </c>
      <c r="H69" s="184">
        <v>7.0000000000000007E-2</v>
      </c>
      <c r="I69" s="184">
        <v>0.06</v>
      </c>
      <c r="J69" s="184">
        <v>0.11</v>
      </c>
      <c r="K69" s="184">
        <v>0.97</v>
      </c>
      <c r="L69" s="184">
        <v>0.98</v>
      </c>
      <c r="M69" s="184">
        <v>0.93</v>
      </c>
      <c r="N69" s="184">
        <v>0.97</v>
      </c>
      <c r="O69" s="184">
        <v>0.9</v>
      </c>
      <c r="P69" s="184">
        <v>0.92</v>
      </c>
      <c r="Q69" s="184">
        <v>0.93</v>
      </c>
      <c r="R69" s="184">
        <v>0.96</v>
      </c>
      <c r="S69" s="185">
        <v>20.85</v>
      </c>
      <c r="T69" s="185">
        <v>22.8</v>
      </c>
      <c r="U69" s="185">
        <v>21.71</v>
      </c>
      <c r="V69" s="185">
        <v>25.75</v>
      </c>
    </row>
    <row r="70" spans="1:22" ht="15.75" thickBot="1" x14ac:dyDescent="0.3">
      <c r="A70" s="186" t="s">
        <v>132</v>
      </c>
      <c r="B70" s="187" t="s">
        <v>131</v>
      </c>
      <c r="C70" s="188">
        <v>0</v>
      </c>
      <c r="D70" s="188">
        <v>0</v>
      </c>
      <c r="E70" s="188">
        <v>0</v>
      </c>
      <c r="F70" s="188">
        <v>0</v>
      </c>
      <c r="G70" s="188">
        <v>0.08</v>
      </c>
      <c r="H70" s="188">
        <v>7.0000000000000007E-2</v>
      </c>
      <c r="I70" s="188">
        <v>0.06</v>
      </c>
      <c r="J70" s="188">
        <v>0.11</v>
      </c>
      <c r="K70" s="188">
        <v>0.97</v>
      </c>
      <c r="L70" s="188">
        <v>0.98</v>
      </c>
      <c r="M70" s="188">
        <v>0.93</v>
      </c>
      <c r="N70" s="188">
        <v>0.97</v>
      </c>
      <c r="O70" s="188">
        <v>0.9</v>
      </c>
      <c r="P70" s="188">
        <v>0.92</v>
      </c>
      <c r="Q70" s="188">
        <v>0.93</v>
      </c>
      <c r="R70" s="188">
        <v>0.96</v>
      </c>
      <c r="S70" s="189">
        <v>20.85</v>
      </c>
      <c r="T70" s="189">
        <v>22.8</v>
      </c>
      <c r="U70" s="189">
        <v>21.71</v>
      </c>
      <c r="V70" s="189">
        <v>25.75</v>
      </c>
    </row>
    <row r="71" spans="1:22" ht="15.75" thickBot="1" x14ac:dyDescent="0.3">
      <c r="A71" s="182" t="s">
        <v>133</v>
      </c>
      <c r="B71" s="183" t="s">
        <v>134</v>
      </c>
      <c r="C71" s="184">
        <v>0</v>
      </c>
      <c r="D71" s="184">
        <v>0</v>
      </c>
      <c r="E71" s="184">
        <v>0</v>
      </c>
      <c r="F71" s="184">
        <v>0</v>
      </c>
      <c r="G71" s="184">
        <v>-0.12</v>
      </c>
      <c r="H71" s="184">
        <v>0.05</v>
      </c>
      <c r="I71" s="184">
        <v>0.06</v>
      </c>
      <c r="J71" s="184">
        <v>-0.18</v>
      </c>
      <c r="K71" s="184">
        <v>0.93</v>
      </c>
      <c r="L71" s="184">
        <v>0.9</v>
      </c>
      <c r="M71" s="184">
        <v>0.93</v>
      </c>
      <c r="N71" s="184">
        <v>0.93</v>
      </c>
      <c r="O71" s="184">
        <v>0.89</v>
      </c>
      <c r="P71" s="184">
        <v>0.87</v>
      </c>
      <c r="Q71" s="184">
        <v>0.92</v>
      </c>
      <c r="R71" s="184">
        <v>0.96</v>
      </c>
      <c r="S71" s="185">
        <v>5.17</v>
      </c>
      <c r="T71" s="185">
        <v>6.18</v>
      </c>
      <c r="U71" s="185">
        <v>6.44</v>
      </c>
      <c r="V71" s="185">
        <v>7</v>
      </c>
    </row>
    <row r="72" spans="1:22" ht="15.75" thickBot="1" x14ac:dyDescent="0.3">
      <c r="A72" s="186" t="s">
        <v>135</v>
      </c>
      <c r="B72" s="187" t="s">
        <v>134</v>
      </c>
      <c r="C72" s="188">
        <v>0</v>
      </c>
      <c r="D72" s="188">
        <v>0</v>
      </c>
      <c r="E72" s="188">
        <v>0</v>
      </c>
      <c r="F72" s="188">
        <v>0</v>
      </c>
      <c r="G72" s="188">
        <v>-0.12</v>
      </c>
      <c r="H72" s="188">
        <v>0.05</v>
      </c>
      <c r="I72" s="188">
        <v>0.06</v>
      </c>
      <c r="J72" s="188">
        <v>-0.18</v>
      </c>
      <c r="K72" s="188">
        <v>0.93</v>
      </c>
      <c r="L72" s="188">
        <v>0.9</v>
      </c>
      <c r="M72" s="188">
        <v>0.93</v>
      </c>
      <c r="N72" s="188">
        <v>0.93</v>
      </c>
      <c r="O72" s="188">
        <v>0.89</v>
      </c>
      <c r="P72" s="188">
        <v>0.87</v>
      </c>
      <c r="Q72" s="188">
        <v>0.92</v>
      </c>
      <c r="R72" s="188">
        <v>0.96</v>
      </c>
      <c r="S72" s="189">
        <v>5.17</v>
      </c>
      <c r="T72" s="189">
        <v>6.18</v>
      </c>
      <c r="U72" s="189">
        <v>6.44</v>
      </c>
      <c r="V72" s="189">
        <v>7</v>
      </c>
    </row>
    <row r="73" spans="1:22" ht="15.75" thickBot="1" x14ac:dyDescent="0.3">
      <c r="A73" s="182" t="s">
        <v>136</v>
      </c>
      <c r="B73" s="183" t="s">
        <v>137</v>
      </c>
      <c r="C73" s="184">
        <v>0</v>
      </c>
      <c r="D73" s="184">
        <v>0</v>
      </c>
      <c r="E73" s="184">
        <v>0</v>
      </c>
      <c r="F73" s="184">
        <v>0</v>
      </c>
      <c r="G73" s="184">
        <v>0.06</v>
      </c>
      <c r="H73" s="184">
        <v>-0.03</v>
      </c>
      <c r="I73" s="184">
        <v>-0.06</v>
      </c>
      <c r="J73" s="184">
        <v>-0.1</v>
      </c>
      <c r="K73" s="184">
        <v>0.88</v>
      </c>
      <c r="L73" s="184">
        <v>0.93</v>
      </c>
      <c r="M73" s="184">
        <v>0.85</v>
      </c>
      <c r="N73" s="184">
        <v>0.88</v>
      </c>
      <c r="O73" s="184">
        <v>0.83</v>
      </c>
      <c r="P73" s="184">
        <v>0.83</v>
      </c>
      <c r="Q73" s="184">
        <v>0.82</v>
      </c>
      <c r="R73" s="184">
        <v>0.78</v>
      </c>
      <c r="S73" s="185">
        <v>8.02</v>
      </c>
      <c r="T73" s="185">
        <v>9.19</v>
      </c>
      <c r="U73" s="185">
        <v>8.14</v>
      </c>
      <c r="V73" s="185">
        <v>9.15</v>
      </c>
    </row>
    <row r="74" spans="1:22" ht="15.75" thickBot="1" x14ac:dyDescent="0.3">
      <c r="A74" s="186" t="s">
        <v>138</v>
      </c>
      <c r="B74" s="187" t="s">
        <v>139</v>
      </c>
      <c r="C74" s="188">
        <v>0</v>
      </c>
      <c r="D74" s="188">
        <v>0</v>
      </c>
      <c r="E74" s="188">
        <v>0</v>
      </c>
      <c r="F74" s="188">
        <v>0</v>
      </c>
      <c r="G74" s="188">
        <v>0.06</v>
      </c>
      <c r="H74" s="188">
        <v>-0.03</v>
      </c>
      <c r="I74" s="188">
        <v>-0.06</v>
      </c>
      <c r="J74" s="188">
        <v>-0.1</v>
      </c>
      <c r="K74" s="188">
        <v>0.88</v>
      </c>
      <c r="L74" s="188">
        <v>0.93</v>
      </c>
      <c r="M74" s="188">
        <v>0.85</v>
      </c>
      <c r="N74" s="188">
        <v>0.88</v>
      </c>
      <c r="O74" s="188">
        <v>0.83</v>
      </c>
      <c r="P74" s="188">
        <v>0.83</v>
      </c>
      <c r="Q74" s="188">
        <v>0.82</v>
      </c>
      <c r="R74" s="188">
        <v>0.78</v>
      </c>
      <c r="S74" s="189">
        <v>8.02</v>
      </c>
      <c r="T74" s="189">
        <v>9.19</v>
      </c>
      <c r="U74" s="189">
        <v>8.14</v>
      </c>
      <c r="V74" s="189">
        <v>9.15</v>
      </c>
    </row>
    <row r="75" spans="1:22" ht="15.75" thickBot="1" x14ac:dyDescent="0.3">
      <c r="A75" s="182" t="s">
        <v>142</v>
      </c>
      <c r="B75" s="183" t="s">
        <v>143</v>
      </c>
      <c r="C75" s="184">
        <v>0</v>
      </c>
      <c r="D75" s="184">
        <v>0</v>
      </c>
      <c r="E75" s="184">
        <v>0</v>
      </c>
      <c r="F75" s="184">
        <v>0</v>
      </c>
      <c r="G75" s="184">
        <v>0.02</v>
      </c>
      <c r="H75" s="184">
        <v>0.03</v>
      </c>
      <c r="I75" s="184">
        <v>0.03</v>
      </c>
      <c r="J75" s="184">
        <v>-0.02</v>
      </c>
      <c r="K75" s="184">
        <v>0.96</v>
      </c>
      <c r="L75" s="184">
        <v>0.91</v>
      </c>
      <c r="M75" s="184">
        <v>0.94</v>
      </c>
      <c r="N75" s="184">
        <v>0.9</v>
      </c>
      <c r="O75" s="184">
        <v>0.97</v>
      </c>
      <c r="P75" s="184">
        <v>0.98</v>
      </c>
      <c r="Q75" s="184">
        <v>0.98</v>
      </c>
      <c r="R75" s="184">
        <v>0.98</v>
      </c>
      <c r="S75" s="185">
        <v>20.93</v>
      </c>
      <c r="T75" s="185">
        <v>21.45</v>
      </c>
      <c r="U75" s="185">
        <v>22.36</v>
      </c>
      <c r="V75" s="185">
        <v>22.84</v>
      </c>
    </row>
    <row r="76" spans="1:22" ht="15.75" thickBot="1" x14ac:dyDescent="0.3">
      <c r="A76" s="186" t="s">
        <v>144</v>
      </c>
      <c r="B76" s="187" t="s">
        <v>145</v>
      </c>
      <c r="C76" s="188">
        <v>0</v>
      </c>
      <c r="D76" s="188">
        <v>0</v>
      </c>
      <c r="E76" s="188">
        <v>0</v>
      </c>
      <c r="F76" s="188">
        <v>0</v>
      </c>
      <c r="G76" s="188">
        <v>0</v>
      </c>
      <c r="H76" s="188">
        <v>0.02</v>
      </c>
      <c r="I76" s="188">
        <v>0.01</v>
      </c>
      <c r="J76" s="188">
        <v>-0.03</v>
      </c>
      <c r="K76" s="188">
        <v>0.96</v>
      </c>
      <c r="L76" s="188">
        <v>0.91</v>
      </c>
      <c r="M76" s="188">
        <v>0.95</v>
      </c>
      <c r="N76" s="188">
        <v>0.91</v>
      </c>
      <c r="O76" s="188">
        <v>0.97</v>
      </c>
      <c r="P76" s="188">
        <v>0.98</v>
      </c>
      <c r="Q76" s="188">
        <v>0.98</v>
      </c>
      <c r="R76" s="188">
        <v>0.98</v>
      </c>
      <c r="S76" s="189">
        <v>18.54</v>
      </c>
      <c r="T76" s="189">
        <v>19</v>
      </c>
      <c r="U76" s="189">
        <v>19.73</v>
      </c>
      <c r="V76" s="189">
        <v>19.600000000000001</v>
      </c>
    </row>
    <row r="77" spans="1:22" ht="15.75" thickBot="1" x14ac:dyDescent="0.3">
      <c r="A77" s="186" t="s">
        <v>146</v>
      </c>
      <c r="B77" s="187" t="s">
        <v>335</v>
      </c>
      <c r="C77" s="188">
        <v>0</v>
      </c>
      <c r="D77" s="188">
        <v>0</v>
      </c>
      <c r="E77" s="188">
        <v>0</v>
      </c>
      <c r="F77" s="188">
        <v>0</v>
      </c>
      <c r="G77" s="188">
        <v>0.17</v>
      </c>
      <c r="H77" s="188">
        <v>0.08</v>
      </c>
      <c r="I77" s="188">
        <v>0.24</v>
      </c>
      <c r="J77" s="188">
        <v>0.05</v>
      </c>
      <c r="K77" s="188">
        <v>0.96</v>
      </c>
      <c r="L77" s="188">
        <v>0.94</v>
      </c>
      <c r="M77" s="188">
        <v>0.88</v>
      </c>
      <c r="N77" s="188">
        <v>0.85</v>
      </c>
      <c r="O77" s="188">
        <v>0.93</v>
      </c>
      <c r="P77" s="188">
        <v>0.97</v>
      </c>
      <c r="Q77" s="188">
        <v>0.98</v>
      </c>
      <c r="R77" s="188">
        <v>0.98</v>
      </c>
      <c r="S77" s="189">
        <v>2.4</v>
      </c>
      <c r="T77" s="189">
        <v>2.4500000000000002</v>
      </c>
      <c r="U77" s="189">
        <v>2.62</v>
      </c>
      <c r="V77" s="189">
        <v>3.24</v>
      </c>
    </row>
    <row r="78" spans="1:22" ht="15.75" thickBot="1" x14ac:dyDescent="0.3">
      <c r="A78" s="182" t="s">
        <v>147</v>
      </c>
      <c r="B78" s="183" t="s">
        <v>148</v>
      </c>
      <c r="C78" s="184">
        <v>0.01</v>
      </c>
      <c r="D78" s="184">
        <v>0.01</v>
      </c>
      <c r="E78" s="184">
        <v>0.02</v>
      </c>
      <c r="F78" s="184">
        <v>0.01</v>
      </c>
      <c r="G78" s="184">
        <v>0.01</v>
      </c>
      <c r="H78" s="184">
        <v>0</v>
      </c>
      <c r="I78" s="184">
        <v>0.33</v>
      </c>
      <c r="J78" s="184">
        <v>0.13</v>
      </c>
      <c r="K78" s="184">
        <v>0.84</v>
      </c>
      <c r="L78" s="184">
        <v>0.94</v>
      </c>
      <c r="M78" s="184">
        <v>0.88</v>
      </c>
      <c r="N78" s="184">
        <v>0.86</v>
      </c>
      <c r="O78" s="184">
        <v>0.87</v>
      </c>
      <c r="P78" s="184">
        <v>0.91</v>
      </c>
      <c r="Q78" s="184">
        <v>0.88</v>
      </c>
      <c r="R78" s="184">
        <v>0.75</v>
      </c>
      <c r="S78" s="185">
        <v>51.91</v>
      </c>
      <c r="T78" s="185">
        <v>72.11</v>
      </c>
      <c r="U78" s="185">
        <v>89.35</v>
      </c>
      <c r="V78" s="185">
        <v>84.35</v>
      </c>
    </row>
    <row r="79" spans="1:22" ht="15.75" thickBot="1" x14ac:dyDescent="0.3">
      <c r="A79" s="186" t="s">
        <v>149</v>
      </c>
      <c r="B79" s="187" t="s">
        <v>150</v>
      </c>
      <c r="C79" s="188">
        <v>0.01</v>
      </c>
      <c r="D79" s="188">
        <v>0.01</v>
      </c>
      <c r="E79" s="188">
        <v>0.02</v>
      </c>
      <c r="F79" s="188">
        <v>0.01</v>
      </c>
      <c r="G79" s="188">
        <v>0.01</v>
      </c>
      <c r="H79" s="188">
        <v>0</v>
      </c>
      <c r="I79" s="188">
        <v>0.33</v>
      </c>
      <c r="J79" s="188">
        <v>0.13</v>
      </c>
      <c r="K79" s="188">
        <v>0.84</v>
      </c>
      <c r="L79" s="188">
        <v>0.94</v>
      </c>
      <c r="M79" s="188">
        <v>0.88</v>
      </c>
      <c r="N79" s="188">
        <v>0.86</v>
      </c>
      <c r="O79" s="188">
        <v>0.87</v>
      </c>
      <c r="P79" s="188">
        <v>0.91</v>
      </c>
      <c r="Q79" s="188">
        <v>0.88</v>
      </c>
      <c r="R79" s="188">
        <v>0.75</v>
      </c>
      <c r="S79" s="189">
        <v>51.91</v>
      </c>
      <c r="T79" s="189">
        <v>72.11</v>
      </c>
      <c r="U79" s="189">
        <v>89.35</v>
      </c>
      <c r="V79" s="189">
        <v>84.35</v>
      </c>
    </row>
    <row r="80" spans="1:22" ht="15.75" thickBot="1" x14ac:dyDescent="0.3">
      <c r="A80" s="182" t="s">
        <v>151</v>
      </c>
      <c r="B80" s="183" t="s">
        <v>152</v>
      </c>
      <c r="C80" s="184">
        <v>0.08</v>
      </c>
      <c r="D80" s="184">
        <v>0.08</v>
      </c>
      <c r="E80" s="184">
        <v>7.0000000000000007E-2</v>
      </c>
      <c r="F80" s="184">
        <v>7.0000000000000007E-2</v>
      </c>
      <c r="G80" s="184">
        <v>0</v>
      </c>
      <c r="H80" s="184">
        <v>0</v>
      </c>
      <c r="I80" s="184">
        <v>0</v>
      </c>
      <c r="J80" s="184">
        <v>0</v>
      </c>
      <c r="K80" s="184">
        <v>0.99</v>
      </c>
      <c r="L80" s="184">
        <v>1</v>
      </c>
      <c r="M80" s="184">
        <v>0.98</v>
      </c>
      <c r="N80" s="184">
        <v>0.99</v>
      </c>
      <c r="O80" s="184">
        <v>0.99</v>
      </c>
      <c r="P80" s="184">
        <v>1</v>
      </c>
      <c r="Q80" s="184">
        <v>1</v>
      </c>
      <c r="R80" s="184">
        <v>1</v>
      </c>
      <c r="S80" s="185">
        <v>388.64</v>
      </c>
      <c r="T80" s="185">
        <v>390.58</v>
      </c>
      <c r="U80" s="185">
        <v>387.62</v>
      </c>
      <c r="V80" s="185">
        <v>390.46</v>
      </c>
    </row>
    <row r="81" spans="1:22" ht="15.75" thickBot="1" x14ac:dyDescent="0.3">
      <c r="A81" s="186" t="s">
        <v>153</v>
      </c>
      <c r="B81" s="187" t="s">
        <v>154</v>
      </c>
      <c r="C81" s="188">
        <v>0.08</v>
      </c>
      <c r="D81" s="188">
        <v>7.0000000000000007E-2</v>
      </c>
      <c r="E81" s="188">
        <v>7.0000000000000007E-2</v>
      </c>
      <c r="F81" s="188">
        <v>7.0000000000000007E-2</v>
      </c>
      <c r="G81" s="188">
        <v>0</v>
      </c>
      <c r="H81" s="188">
        <v>0</v>
      </c>
      <c r="I81" s="188">
        <v>0</v>
      </c>
      <c r="J81" s="188">
        <v>0</v>
      </c>
      <c r="K81" s="188">
        <v>0.99</v>
      </c>
      <c r="L81" s="188">
        <v>1</v>
      </c>
      <c r="M81" s="188">
        <v>0.98</v>
      </c>
      <c r="N81" s="188">
        <v>0.99</v>
      </c>
      <c r="O81" s="188">
        <v>0.99</v>
      </c>
      <c r="P81" s="188">
        <v>1</v>
      </c>
      <c r="Q81" s="188">
        <v>1</v>
      </c>
      <c r="R81" s="188">
        <v>1</v>
      </c>
      <c r="S81" s="189">
        <v>383.88</v>
      </c>
      <c r="T81" s="189">
        <v>386.16</v>
      </c>
      <c r="U81" s="189">
        <v>383.35</v>
      </c>
      <c r="V81" s="189">
        <v>385.85</v>
      </c>
    </row>
    <row r="82" spans="1:22" ht="15.75" thickBot="1" x14ac:dyDescent="0.3">
      <c r="A82" s="186" t="s">
        <v>155</v>
      </c>
      <c r="B82" s="187" t="s">
        <v>156</v>
      </c>
      <c r="C82" s="188">
        <v>0</v>
      </c>
      <c r="D82" s="188">
        <v>0</v>
      </c>
      <c r="E82" s="188">
        <v>0</v>
      </c>
      <c r="F82" s="188">
        <v>0</v>
      </c>
      <c r="G82" s="188">
        <v>0.28000000000000003</v>
      </c>
      <c r="H82" s="188">
        <v>7.0000000000000007E-2</v>
      </c>
      <c r="I82" s="188">
        <v>0.03</v>
      </c>
      <c r="J82" s="188">
        <v>0.08</v>
      </c>
      <c r="K82" s="188">
        <v>0.99</v>
      </c>
      <c r="L82" s="188">
        <v>0.99</v>
      </c>
      <c r="M82" s="188">
        <v>0.99</v>
      </c>
      <c r="N82" s="188">
        <v>0.99</v>
      </c>
      <c r="O82" s="188">
        <v>1</v>
      </c>
      <c r="P82" s="188">
        <v>1</v>
      </c>
      <c r="Q82" s="188">
        <v>1</v>
      </c>
      <c r="R82" s="188">
        <v>1</v>
      </c>
      <c r="S82" s="189">
        <v>4.76</v>
      </c>
      <c r="T82" s="189">
        <v>4.41</v>
      </c>
      <c r="U82" s="189">
        <v>4.2699999999999996</v>
      </c>
      <c r="V82" s="189">
        <v>4.6100000000000003</v>
      </c>
    </row>
    <row r="83" spans="1:22" ht="15.75" thickBot="1" x14ac:dyDescent="0.3">
      <c r="A83" s="182" t="s">
        <v>157</v>
      </c>
      <c r="B83" s="183" t="s">
        <v>158</v>
      </c>
      <c r="C83" s="184">
        <v>0</v>
      </c>
      <c r="D83" s="184">
        <v>0.01</v>
      </c>
      <c r="E83" s="184">
        <v>0.01</v>
      </c>
      <c r="F83" s="184">
        <v>0.01</v>
      </c>
      <c r="G83" s="184">
        <v>-0.05</v>
      </c>
      <c r="H83" s="184">
        <v>-0.02</v>
      </c>
      <c r="I83" s="184">
        <v>0.01</v>
      </c>
      <c r="J83" s="184">
        <v>0</v>
      </c>
      <c r="K83" s="184">
        <v>0.97</v>
      </c>
      <c r="L83" s="184">
        <v>0.92</v>
      </c>
      <c r="M83" s="184">
        <v>0.92</v>
      </c>
      <c r="N83" s="184">
        <v>0.92</v>
      </c>
      <c r="O83" s="184">
        <v>0.92</v>
      </c>
      <c r="P83" s="184">
        <v>0.94</v>
      </c>
      <c r="Q83" s="184">
        <v>0.95</v>
      </c>
      <c r="R83" s="184">
        <v>0.97</v>
      </c>
      <c r="S83" s="185">
        <v>24.74</v>
      </c>
      <c r="T83" s="185">
        <v>27.22</v>
      </c>
      <c r="U83" s="185">
        <v>28.29</v>
      </c>
      <c r="V83" s="185">
        <v>31.02</v>
      </c>
    </row>
    <row r="84" spans="1:22" ht="15.75" thickBot="1" x14ac:dyDescent="0.3">
      <c r="A84" s="186" t="s">
        <v>159</v>
      </c>
      <c r="B84" s="187" t="s">
        <v>158</v>
      </c>
      <c r="C84" s="188">
        <v>0</v>
      </c>
      <c r="D84" s="188">
        <v>0.01</v>
      </c>
      <c r="E84" s="188">
        <v>0.01</v>
      </c>
      <c r="F84" s="188">
        <v>0.01</v>
      </c>
      <c r="G84" s="188">
        <v>-0.05</v>
      </c>
      <c r="H84" s="188">
        <v>-0.02</v>
      </c>
      <c r="I84" s="188">
        <v>0.01</v>
      </c>
      <c r="J84" s="188">
        <v>0</v>
      </c>
      <c r="K84" s="188">
        <v>0.97</v>
      </c>
      <c r="L84" s="188">
        <v>0.92</v>
      </c>
      <c r="M84" s="188">
        <v>0.92</v>
      </c>
      <c r="N84" s="188">
        <v>0.92</v>
      </c>
      <c r="O84" s="188">
        <v>0.92</v>
      </c>
      <c r="P84" s="188">
        <v>0.94</v>
      </c>
      <c r="Q84" s="188">
        <v>0.95</v>
      </c>
      <c r="R84" s="188">
        <v>0.97</v>
      </c>
      <c r="S84" s="189">
        <v>24.74</v>
      </c>
      <c r="T84" s="189">
        <v>27.22</v>
      </c>
      <c r="U84" s="189">
        <v>28.29</v>
      </c>
      <c r="V84" s="189">
        <v>31.02</v>
      </c>
    </row>
    <row r="85" spans="1:22" ht="15.75" thickBot="1" x14ac:dyDescent="0.3">
      <c r="A85" s="182" t="s">
        <v>160</v>
      </c>
      <c r="B85" s="183" t="s">
        <v>161</v>
      </c>
      <c r="C85" s="184">
        <v>0.01</v>
      </c>
      <c r="D85" s="184">
        <v>0</v>
      </c>
      <c r="E85" s="184">
        <v>0</v>
      </c>
      <c r="F85" s="184">
        <v>0</v>
      </c>
      <c r="G85" s="184">
        <v>0.19</v>
      </c>
      <c r="H85" s="184">
        <v>-0.34</v>
      </c>
      <c r="I85" s="184">
        <v>-0.2</v>
      </c>
      <c r="J85" s="184">
        <v>-0.02</v>
      </c>
      <c r="K85" s="184">
        <v>0.93</v>
      </c>
      <c r="L85" s="184">
        <v>0.77</v>
      </c>
      <c r="M85" s="184">
        <v>0.82</v>
      </c>
      <c r="N85" s="184">
        <v>0.92</v>
      </c>
      <c r="O85" s="184">
        <v>0.82</v>
      </c>
      <c r="P85" s="184">
        <v>0.9</v>
      </c>
      <c r="Q85" s="184">
        <v>0.92</v>
      </c>
      <c r="R85" s="184">
        <v>0.97</v>
      </c>
      <c r="S85" s="185">
        <v>31.33</v>
      </c>
      <c r="T85" s="185">
        <v>16.55</v>
      </c>
      <c r="U85" s="185">
        <v>21.5</v>
      </c>
      <c r="V85" s="185">
        <v>25.25</v>
      </c>
    </row>
    <row r="86" spans="1:22" ht="15.75" thickBot="1" x14ac:dyDescent="0.3">
      <c r="A86" s="186" t="s">
        <v>162</v>
      </c>
      <c r="B86" s="187" t="s">
        <v>161</v>
      </c>
      <c r="C86" s="188">
        <v>0.01</v>
      </c>
      <c r="D86" s="188">
        <v>0</v>
      </c>
      <c r="E86" s="188">
        <v>0</v>
      </c>
      <c r="F86" s="188">
        <v>0</v>
      </c>
      <c r="G86" s="188">
        <v>0.19</v>
      </c>
      <c r="H86" s="188">
        <v>-0.34</v>
      </c>
      <c r="I86" s="188">
        <v>-0.2</v>
      </c>
      <c r="J86" s="188">
        <v>-0.02</v>
      </c>
      <c r="K86" s="188">
        <v>0.93</v>
      </c>
      <c r="L86" s="188">
        <v>0.77</v>
      </c>
      <c r="M86" s="188">
        <v>0.82</v>
      </c>
      <c r="N86" s="188">
        <v>0.92</v>
      </c>
      <c r="O86" s="188">
        <v>0.82</v>
      </c>
      <c r="P86" s="188">
        <v>0.9</v>
      </c>
      <c r="Q86" s="188">
        <v>0.92</v>
      </c>
      <c r="R86" s="188">
        <v>0.97</v>
      </c>
      <c r="S86" s="189">
        <v>31.33</v>
      </c>
      <c r="T86" s="189">
        <v>16.55</v>
      </c>
      <c r="U86" s="189">
        <v>21.5</v>
      </c>
      <c r="V86" s="189">
        <v>25.25</v>
      </c>
    </row>
    <row r="87" spans="1:22" ht="15.75" thickBot="1" x14ac:dyDescent="0.3">
      <c r="A87" s="182" t="s">
        <v>163</v>
      </c>
      <c r="B87" s="183" t="s">
        <v>164</v>
      </c>
      <c r="C87" s="184">
        <v>0.01</v>
      </c>
      <c r="D87" s="184">
        <v>0.01</v>
      </c>
      <c r="E87" s="184">
        <v>0.01</v>
      </c>
      <c r="F87" s="184">
        <v>0.01</v>
      </c>
      <c r="G87" s="184">
        <v>0.01</v>
      </c>
      <c r="H87" s="184">
        <v>0.02</v>
      </c>
      <c r="I87" s="184">
        <v>-0.04</v>
      </c>
      <c r="J87" s="184">
        <v>-0.04</v>
      </c>
      <c r="K87" s="184">
        <v>0.88</v>
      </c>
      <c r="L87" s="184">
        <v>0.82</v>
      </c>
      <c r="M87" s="184">
        <v>0.87</v>
      </c>
      <c r="N87" s="184">
        <v>0.85</v>
      </c>
      <c r="O87" s="184">
        <v>0.61</v>
      </c>
      <c r="P87" s="184">
        <v>0.62</v>
      </c>
      <c r="Q87" s="184">
        <v>0.87</v>
      </c>
      <c r="R87" s="184">
        <v>0.72</v>
      </c>
      <c r="S87" s="185">
        <v>30.94</v>
      </c>
      <c r="T87" s="185">
        <v>34.409999999999997</v>
      </c>
      <c r="U87" s="185">
        <v>34.72</v>
      </c>
      <c r="V87" s="185">
        <v>37.96</v>
      </c>
    </row>
    <row r="88" spans="1:22" ht="15.75" thickBot="1" x14ac:dyDescent="0.3">
      <c r="A88" s="186" t="s">
        <v>165</v>
      </c>
      <c r="B88" s="187" t="s">
        <v>164</v>
      </c>
      <c r="C88" s="188">
        <v>0.01</v>
      </c>
      <c r="D88" s="188">
        <v>0.01</v>
      </c>
      <c r="E88" s="188">
        <v>0.01</v>
      </c>
      <c r="F88" s="188">
        <v>0.01</v>
      </c>
      <c r="G88" s="188">
        <v>0.01</v>
      </c>
      <c r="H88" s="188">
        <v>0.02</v>
      </c>
      <c r="I88" s="188">
        <v>-0.04</v>
      </c>
      <c r="J88" s="188">
        <v>-0.04</v>
      </c>
      <c r="K88" s="188">
        <v>0.88</v>
      </c>
      <c r="L88" s="188">
        <v>0.82</v>
      </c>
      <c r="M88" s="188">
        <v>0.87</v>
      </c>
      <c r="N88" s="188">
        <v>0.85</v>
      </c>
      <c r="O88" s="188">
        <v>0.61</v>
      </c>
      <c r="P88" s="188">
        <v>0.62</v>
      </c>
      <c r="Q88" s="188">
        <v>0.87</v>
      </c>
      <c r="R88" s="188">
        <v>0.72</v>
      </c>
      <c r="S88" s="189">
        <v>30.94</v>
      </c>
      <c r="T88" s="189">
        <v>34.409999999999997</v>
      </c>
      <c r="U88" s="189">
        <v>34.72</v>
      </c>
      <c r="V88" s="189">
        <v>37.96</v>
      </c>
    </row>
    <row r="89" spans="1:22" ht="15.75" thickBot="1" x14ac:dyDescent="0.3">
      <c r="A89" s="182" t="s">
        <v>167</v>
      </c>
      <c r="B89" s="183" t="s">
        <v>168</v>
      </c>
      <c r="C89" s="184">
        <v>0</v>
      </c>
      <c r="D89" s="184">
        <v>0</v>
      </c>
      <c r="E89" s="184">
        <v>0</v>
      </c>
      <c r="F89" s="184">
        <v>0</v>
      </c>
      <c r="G89" s="184">
        <v>0.03</v>
      </c>
      <c r="H89" s="184">
        <v>0.03</v>
      </c>
      <c r="I89" s="184">
        <v>0.05</v>
      </c>
      <c r="J89" s="184">
        <v>0.14000000000000001</v>
      </c>
      <c r="K89" s="184">
        <v>0.88</v>
      </c>
      <c r="L89" s="184">
        <v>0.82</v>
      </c>
      <c r="M89" s="184">
        <v>0.86</v>
      </c>
      <c r="N89" s="184">
        <v>0.83</v>
      </c>
      <c r="O89" s="184">
        <v>0.97</v>
      </c>
      <c r="P89" s="184">
        <v>0.93</v>
      </c>
      <c r="Q89" s="184">
        <v>0.93</v>
      </c>
      <c r="R89" s="184">
        <v>0.93</v>
      </c>
      <c r="S89" s="185">
        <v>11.22</v>
      </c>
      <c r="T89" s="185">
        <v>11.35</v>
      </c>
      <c r="U89" s="185">
        <v>12.24</v>
      </c>
      <c r="V89" s="185">
        <v>14.45</v>
      </c>
    </row>
    <row r="90" spans="1:22" ht="15.75" thickBot="1" x14ac:dyDescent="0.3">
      <c r="A90" s="186" t="s">
        <v>169</v>
      </c>
      <c r="B90" s="187" t="s">
        <v>170</v>
      </c>
      <c r="C90" s="188">
        <v>0</v>
      </c>
      <c r="D90" s="188">
        <v>0</v>
      </c>
      <c r="E90" s="188">
        <v>0</v>
      </c>
      <c r="F90" s="188">
        <v>0</v>
      </c>
      <c r="G90" s="188">
        <v>-0.04</v>
      </c>
      <c r="H90" s="188">
        <v>0</v>
      </c>
      <c r="I90" s="188">
        <v>0.02</v>
      </c>
      <c r="J90" s="188">
        <v>0.23</v>
      </c>
      <c r="K90" s="188">
        <v>0.87</v>
      </c>
      <c r="L90" s="188">
        <v>0.79</v>
      </c>
      <c r="M90" s="188">
        <v>0.87</v>
      </c>
      <c r="N90" s="188">
        <v>0.86</v>
      </c>
      <c r="O90" s="188">
        <v>0.97</v>
      </c>
      <c r="P90" s="188">
        <v>0.97</v>
      </c>
      <c r="Q90" s="188">
        <v>0.98</v>
      </c>
      <c r="R90" s="188">
        <v>0.97</v>
      </c>
      <c r="S90" s="189">
        <v>8.89</v>
      </c>
      <c r="T90" s="189">
        <v>8.42</v>
      </c>
      <c r="U90" s="189">
        <v>9.5299999999999994</v>
      </c>
      <c r="V90" s="189">
        <v>11.73</v>
      </c>
    </row>
    <row r="91" spans="1:22" ht="15.75" thickBot="1" x14ac:dyDescent="0.3">
      <c r="A91" s="186" t="s">
        <v>171</v>
      </c>
      <c r="B91" s="187" t="s">
        <v>172</v>
      </c>
      <c r="C91" s="188">
        <v>0</v>
      </c>
      <c r="D91" s="188">
        <v>0</v>
      </c>
      <c r="E91" s="188">
        <v>0</v>
      </c>
      <c r="F91" s="188">
        <v>0</v>
      </c>
      <c r="G91" s="188">
        <v>0.53</v>
      </c>
      <c r="H91" s="188">
        <v>0.15</v>
      </c>
      <c r="I91" s="188">
        <v>0.16</v>
      </c>
      <c r="J91" s="188">
        <v>-0.08</v>
      </c>
      <c r="K91" s="188">
        <v>0.96</v>
      </c>
      <c r="L91" s="188">
        <v>0.9</v>
      </c>
      <c r="M91" s="188">
        <v>0.82</v>
      </c>
      <c r="N91" s="188">
        <v>0.7</v>
      </c>
      <c r="O91" s="188">
        <v>0.97</v>
      </c>
      <c r="P91" s="188">
        <v>0.81</v>
      </c>
      <c r="Q91" s="188">
        <v>0.75</v>
      </c>
      <c r="R91" s="188">
        <v>0.75</v>
      </c>
      <c r="S91" s="189">
        <v>2.3199999999999998</v>
      </c>
      <c r="T91" s="189">
        <v>2.94</v>
      </c>
      <c r="U91" s="189">
        <v>2.7</v>
      </c>
      <c r="V91" s="189">
        <v>2.72</v>
      </c>
    </row>
    <row r="92" spans="1:22" ht="15.75" thickBot="1" x14ac:dyDescent="0.3">
      <c r="A92" s="182" t="s">
        <v>173</v>
      </c>
      <c r="B92" s="183" t="s">
        <v>174</v>
      </c>
      <c r="C92" s="184">
        <v>0.01</v>
      </c>
      <c r="D92" s="184">
        <v>0.02</v>
      </c>
      <c r="E92" s="184">
        <v>0.01</v>
      </c>
      <c r="F92" s="184">
        <v>0.01</v>
      </c>
      <c r="G92" s="184">
        <v>0.23</v>
      </c>
      <c r="H92" s="184">
        <v>1.37</v>
      </c>
      <c r="I92" s="184">
        <v>0.56999999999999995</v>
      </c>
      <c r="J92" s="184">
        <v>0.4</v>
      </c>
      <c r="K92" s="184">
        <v>0.84</v>
      </c>
      <c r="L92" s="184">
        <v>0.94</v>
      </c>
      <c r="M92" s="184">
        <v>0.9</v>
      </c>
      <c r="N92" s="184">
        <v>0.79</v>
      </c>
      <c r="O92" s="184">
        <v>0.86</v>
      </c>
      <c r="P92" s="184">
        <v>1</v>
      </c>
      <c r="Q92" s="184">
        <v>0.61</v>
      </c>
      <c r="R92" s="184">
        <v>0.73</v>
      </c>
      <c r="S92" s="185">
        <v>44.29</v>
      </c>
      <c r="T92" s="185">
        <v>103.41</v>
      </c>
      <c r="U92" s="185">
        <v>66.12</v>
      </c>
      <c r="V92" s="185">
        <v>70.05</v>
      </c>
    </row>
    <row r="93" spans="1:22" ht="15.75" thickBot="1" x14ac:dyDescent="0.3">
      <c r="A93" s="186" t="s">
        <v>175</v>
      </c>
      <c r="B93" s="187" t="s">
        <v>176</v>
      </c>
      <c r="C93" s="188">
        <v>0</v>
      </c>
      <c r="D93" s="188">
        <v>0</v>
      </c>
      <c r="E93" s="188">
        <v>0</v>
      </c>
      <c r="F93" s="188">
        <v>0</v>
      </c>
      <c r="G93" s="188">
        <v>-0.12</v>
      </c>
      <c r="H93" s="188">
        <v>0</v>
      </c>
      <c r="I93" s="188">
        <v>0</v>
      </c>
      <c r="J93" s="188">
        <v>0</v>
      </c>
      <c r="K93" s="188">
        <v>0.71</v>
      </c>
      <c r="L93" s="188">
        <v>0.51</v>
      </c>
      <c r="M93" s="188">
        <v>0.38</v>
      </c>
      <c r="N93" s="188">
        <v>0.28000000000000003</v>
      </c>
      <c r="O93" s="188">
        <v>0.96</v>
      </c>
      <c r="P93" s="188">
        <v>0.94</v>
      </c>
      <c r="Q93" s="188">
        <v>0.98</v>
      </c>
      <c r="R93" s="188">
        <v>0.95</v>
      </c>
      <c r="S93" s="189">
        <v>4.74</v>
      </c>
      <c r="T93" s="189">
        <v>1.86</v>
      </c>
      <c r="U93" s="189">
        <v>1.4</v>
      </c>
      <c r="V93" s="189">
        <v>1.9</v>
      </c>
    </row>
    <row r="94" spans="1:22" ht="15.75" thickBot="1" x14ac:dyDescent="0.3">
      <c r="A94" s="186" t="s">
        <v>177</v>
      </c>
      <c r="B94" s="187" t="s">
        <v>178</v>
      </c>
      <c r="C94" s="188">
        <v>0.01</v>
      </c>
      <c r="D94" s="188">
        <v>0.02</v>
      </c>
      <c r="E94" s="188">
        <v>0.01</v>
      </c>
      <c r="F94" s="188">
        <v>0.01</v>
      </c>
      <c r="G94" s="188">
        <v>0.31</v>
      </c>
      <c r="H94" s="188">
        <v>1.48</v>
      </c>
      <c r="I94" s="188">
        <v>0.62</v>
      </c>
      <c r="J94" s="188">
        <v>0.45</v>
      </c>
      <c r="K94" s="188">
        <v>0.86</v>
      </c>
      <c r="L94" s="188">
        <v>0.96</v>
      </c>
      <c r="M94" s="188">
        <v>0.93</v>
      </c>
      <c r="N94" s="188">
        <v>0.84</v>
      </c>
      <c r="O94" s="188">
        <v>0.85</v>
      </c>
      <c r="P94" s="188">
        <v>1</v>
      </c>
      <c r="Q94" s="188">
        <v>0.6</v>
      </c>
      <c r="R94" s="188">
        <v>0.73</v>
      </c>
      <c r="S94" s="189">
        <v>39.549999999999997</v>
      </c>
      <c r="T94" s="189">
        <v>101.55</v>
      </c>
      <c r="U94" s="189">
        <v>64.73</v>
      </c>
      <c r="V94" s="189">
        <v>68.150000000000006</v>
      </c>
    </row>
    <row r="95" spans="1:22" ht="15.75" thickBot="1" x14ac:dyDescent="0.3">
      <c r="A95" s="182" t="s">
        <v>179</v>
      </c>
      <c r="B95" s="183" t="s">
        <v>180</v>
      </c>
      <c r="C95" s="184">
        <v>0</v>
      </c>
      <c r="D95" s="184">
        <v>0</v>
      </c>
      <c r="E95" s="184">
        <v>0</v>
      </c>
      <c r="F95" s="184">
        <v>0</v>
      </c>
      <c r="G95" s="184">
        <v>-0.34</v>
      </c>
      <c r="H95" s="184">
        <v>0.04</v>
      </c>
      <c r="I95" s="184">
        <v>0.09</v>
      </c>
      <c r="J95" s="184">
        <v>-0.1</v>
      </c>
      <c r="K95" s="184">
        <v>0.72</v>
      </c>
      <c r="L95" s="184">
        <v>0.68</v>
      </c>
      <c r="M95" s="184">
        <v>0.83</v>
      </c>
      <c r="N95" s="184">
        <v>0.9</v>
      </c>
      <c r="O95" s="184">
        <v>0.88</v>
      </c>
      <c r="P95" s="184">
        <v>0.32</v>
      </c>
      <c r="Q95" s="184">
        <v>0.61</v>
      </c>
      <c r="R95" s="184">
        <v>0.32</v>
      </c>
      <c r="S95" s="185">
        <v>1.87</v>
      </c>
      <c r="T95" s="185">
        <v>2.99</v>
      </c>
      <c r="U95" s="185">
        <v>3.89</v>
      </c>
      <c r="V95" s="185">
        <v>3.34</v>
      </c>
    </row>
    <row r="96" spans="1:22" ht="15.75" thickBot="1" x14ac:dyDescent="0.3">
      <c r="A96" s="186" t="s">
        <v>181</v>
      </c>
      <c r="B96" s="187" t="s">
        <v>182</v>
      </c>
      <c r="C96" s="188">
        <v>0</v>
      </c>
      <c r="D96" s="188">
        <v>0</v>
      </c>
      <c r="E96" s="188">
        <v>0</v>
      </c>
      <c r="F96" s="188">
        <v>0</v>
      </c>
      <c r="G96" s="188">
        <v>-0.34</v>
      </c>
      <c r="H96" s="188">
        <v>0.04</v>
      </c>
      <c r="I96" s="188">
        <v>0.09</v>
      </c>
      <c r="J96" s="188">
        <v>-0.1</v>
      </c>
      <c r="K96" s="188">
        <v>0.72</v>
      </c>
      <c r="L96" s="188">
        <v>0.68</v>
      </c>
      <c r="M96" s="188">
        <v>0.83</v>
      </c>
      <c r="N96" s="188">
        <v>0.9</v>
      </c>
      <c r="O96" s="188">
        <v>0.88</v>
      </c>
      <c r="P96" s="188">
        <v>0.32</v>
      </c>
      <c r="Q96" s="188">
        <v>0.61</v>
      </c>
      <c r="R96" s="188">
        <v>0.32</v>
      </c>
      <c r="S96" s="189">
        <v>1.87</v>
      </c>
      <c r="T96" s="189">
        <v>2.99</v>
      </c>
      <c r="U96" s="189">
        <v>3.89</v>
      </c>
      <c r="V96" s="189">
        <v>3.34</v>
      </c>
    </row>
    <row r="97" spans="1:22" ht="15.75" thickBot="1" x14ac:dyDescent="0.3">
      <c r="A97" s="182" t="s">
        <v>183</v>
      </c>
      <c r="B97" s="183" t="s">
        <v>184</v>
      </c>
      <c r="C97" s="184">
        <v>0</v>
      </c>
      <c r="D97" s="184">
        <v>0</v>
      </c>
      <c r="E97" s="184">
        <v>0</v>
      </c>
      <c r="F97" s="184">
        <v>0</v>
      </c>
      <c r="G97" s="184">
        <v>1.1000000000000001</v>
      </c>
      <c r="H97" s="184">
        <v>1.62</v>
      </c>
      <c r="I97" s="184">
        <v>3.31</v>
      </c>
      <c r="J97" s="184">
        <v>0.57999999999999996</v>
      </c>
      <c r="K97" s="184">
        <v>0.15</v>
      </c>
      <c r="L97" s="184">
        <v>0.1</v>
      </c>
      <c r="M97" s="184">
        <v>0.14000000000000001</v>
      </c>
      <c r="N97" s="184">
        <v>0.1</v>
      </c>
      <c r="O97" s="184">
        <v>0.97</v>
      </c>
      <c r="P97" s="184">
        <v>0.8</v>
      </c>
      <c r="Q97" s="184">
        <v>0.6</v>
      </c>
      <c r="R97" s="184">
        <v>0.96</v>
      </c>
      <c r="S97" s="185">
        <v>0.63</v>
      </c>
      <c r="T97" s="185">
        <v>0.89</v>
      </c>
      <c r="U97" s="185">
        <v>1.98</v>
      </c>
      <c r="V97" s="185">
        <v>2.96</v>
      </c>
    </row>
    <row r="98" spans="1:22" ht="15.75" thickBot="1" x14ac:dyDescent="0.3">
      <c r="A98" s="186" t="s">
        <v>185</v>
      </c>
      <c r="B98" s="187" t="s">
        <v>186</v>
      </c>
      <c r="C98" s="188">
        <v>0</v>
      </c>
      <c r="D98" s="188">
        <v>0</v>
      </c>
      <c r="E98" s="188">
        <v>0</v>
      </c>
      <c r="F98" s="188">
        <v>0</v>
      </c>
      <c r="G98" s="188">
        <v>1.1000000000000001</v>
      </c>
      <c r="H98" s="188">
        <v>1.62</v>
      </c>
      <c r="I98" s="188">
        <v>3.31</v>
      </c>
      <c r="J98" s="188">
        <v>0.57999999999999996</v>
      </c>
      <c r="K98" s="188">
        <v>0.15</v>
      </c>
      <c r="L98" s="188">
        <v>0.1</v>
      </c>
      <c r="M98" s="188">
        <v>0.14000000000000001</v>
      </c>
      <c r="N98" s="188">
        <v>0.1</v>
      </c>
      <c r="O98" s="188">
        <v>0.97</v>
      </c>
      <c r="P98" s="188">
        <v>0.8</v>
      </c>
      <c r="Q98" s="188">
        <v>0.6</v>
      </c>
      <c r="R98" s="188">
        <v>0.96</v>
      </c>
      <c r="S98" s="189">
        <v>0.63</v>
      </c>
      <c r="T98" s="189">
        <v>0.89</v>
      </c>
      <c r="U98" s="189">
        <v>1.98</v>
      </c>
      <c r="V98" s="189">
        <v>2.96</v>
      </c>
    </row>
    <row r="99" spans="1:22" ht="15.75" thickBot="1" x14ac:dyDescent="0.3">
      <c r="A99" s="182" t="s">
        <v>188</v>
      </c>
      <c r="B99" s="183" t="s">
        <v>189</v>
      </c>
      <c r="C99" s="184">
        <v>0</v>
      </c>
      <c r="D99" s="184">
        <v>0</v>
      </c>
      <c r="E99" s="184">
        <v>0</v>
      </c>
      <c r="F99" s="184">
        <v>0</v>
      </c>
      <c r="G99" s="184">
        <v>-0.34</v>
      </c>
      <c r="H99" s="184">
        <v>0</v>
      </c>
      <c r="I99" s="184">
        <v>0</v>
      </c>
      <c r="J99" s="184">
        <v>0.85</v>
      </c>
      <c r="K99" s="184">
        <v>0.33</v>
      </c>
      <c r="L99" s="184">
        <v>0.31</v>
      </c>
      <c r="M99" s="184">
        <v>0.46</v>
      </c>
      <c r="N99" s="184">
        <v>0.47</v>
      </c>
      <c r="O99" s="184">
        <v>0.95</v>
      </c>
      <c r="P99" s="184">
        <v>0.93</v>
      </c>
      <c r="Q99" s="184">
        <v>0.71</v>
      </c>
      <c r="R99" s="184">
        <v>0.85</v>
      </c>
      <c r="S99" s="185">
        <v>0.92</v>
      </c>
      <c r="T99" s="185">
        <v>0.76</v>
      </c>
      <c r="U99" s="185">
        <v>1.1200000000000001</v>
      </c>
      <c r="V99" s="185">
        <v>2.15</v>
      </c>
    </row>
    <row r="100" spans="1:22" ht="15.75" thickBot="1" x14ac:dyDescent="0.3">
      <c r="A100" s="186" t="s">
        <v>190</v>
      </c>
      <c r="B100" s="187" t="s">
        <v>191</v>
      </c>
      <c r="C100" s="188">
        <v>0</v>
      </c>
      <c r="D100" s="188">
        <v>0</v>
      </c>
      <c r="E100" s="188">
        <v>0</v>
      </c>
      <c r="F100" s="188">
        <v>0</v>
      </c>
      <c r="G100" s="188">
        <v>-0.34</v>
      </c>
      <c r="H100" s="188">
        <v>0</v>
      </c>
      <c r="I100" s="188">
        <v>0</v>
      </c>
      <c r="J100" s="188">
        <v>0.85</v>
      </c>
      <c r="K100" s="188">
        <v>0.33</v>
      </c>
      <c r="L100" s="188">
        <v>0.31</v>
      </c>
      <c r="M100" s="188">
        <v>0.46</v>
      </c>
      <c r="N100" s="188">
        <v>0.47</v>
      </c>
      <c r="O100" s="188">
        <v>0.95</v>
      </c>
      <c r="P100" s="188">
        <v>0.93</v>
      </c>
      <c r="Q100" s="188">
        <v>0.71</v>
      </c>
      <c r="R100" s="188">
        <v>0.85</v>
      </c>
      <c r="S100" s="189">
        <v>0.92</v>
      </c>
      <c r="T100" s="189">
        <v>0.76</v>
      </c>
      <c r="U100" s="189">
        <v>1.1200000000000001</v>
      </c>
      <c r="V100" s="189">
        <v>2.15</v>
      </c>
    </row>
    <row r="101" spans="1:22" ht="15.75" thickBot="1" x14ac:dyDescent="0.3">
      <c r="A101" s="182" t="s">
        <v>192</v>
      </c>
      <c r="B101" s="183" t="s">
        <v>193</v>
      </c>
      <c r="C101" s="184">
        <v>0</v>
      </c>
      <c r="D101" s="184">
        <v>0</v>
      </c>
      <c r="E101" s="184">
        <v>0</v>
      </c>
      <c r="F101" s="184">
        <v>0</v>
      </c>
      <c r="G101" s="184">
        <v>0.43</v>
      </c>
      <c r="H101" s="184">
        <v>0.15</v>
      </c>
      <c r="I101" s="184">
        <v>0.39</v>
      </c>
      <c r="J101" s="184">
        <v>0.13</v>
      </c>
      <c r="K101" s="184">
        <v>0.89</v>
      </c>
      <c r="L101" s="184">
        <v>0.95</v>
      </c>
      <c r="M101" s="184">
        <v>0.8</v>
      </c>
      <c r="N101" s="184">
        <v>0.83</v>
      </c>
      <c r="O101" s="184">
        <v>0.69</v>
      </c>
      <c r="P101" s="184">
        <v>0.73</v>
      </c>
      <c r="Q101" s="184">
        <v>0.43</v>
      </c>
      <c r="R101" s="184">
        <v>0.66</v>
      </c>
      <c r="S101" s="185">
        <v>3.82</v>
      </c>
      <c r="T101" s="185">
        <v>6.06</v>
      </c>
      <c r="U101" s="185">
        <v>6.22</v>
      </c>
      <c r="V101" s="185">
        <v>6.19</v>
      </c>
    </row>
    <row r="102" spans="1:22" ht="15.75" thickBot="1" x14ac:dyDescent="0.3">
      <c r="A102" s="186" t="s">
        <v>194</v>
      </c>
      <c r="B102" s="187" t="s">
        <v>195</v>
      </c>
      <c r="C102" s="188">
        <v>0</v>
      </c>
      <c r="D102" s="188">
        <v>0</v>
      </c>
      <c r="E102" s="188">
        <v>0</v>
      </c>
      <c r="F102" s="188">
        <v>0</v>
      </c>
      <c r="G102" s="188">
        <v>0.43</v>
      </c>
      <c r="H102" s="188">
        <v>0.15</v>
      </c>
      <c r="I102" s="188">
        <v>0.39</v>
      </c>
      <c r="J102" s="188">
        <v>0.13</v>
      </c>
      <c r="K102" s="188">
        <v>0.89</v>
      </c>
      <c r="L102" s="188">
        <v>0.95</v>
      </c>
      <c r="M102" s="188">
        <v>0.8</v>
      </c>
      <c r="N102" s="188">
        <v>0.83</v>
      </c>
      <c r="O102" s="188">
        <v>0.69</v>
      </c>
      <c r="P102" s="188">
        <v>0.73</v>
      </c>
      <c r="Q102" s="188">
        <v>0.43</v>
      </c>
      <c r="R102" s="188">
        <v>0.66</v>
      </c>
      <c r="S102" s="189">
        <v>3.82</v>
      </c>
      <c r="T102" s="189">
        <v>6.06</v>
      </c>
      <c r="U102" s="189">
        <v>6.22</v>
      </c>
      <c r="V102" s="189">
        <v>6.19</v>
      </c>
    </row>
    <row r="103" spans="1:22" ht="15.75" thickBot="1" x14ac:dyDescent="0.3">
      <c r="A103" s="182" t="s">
        <v>196</v>
      </c>
      <c r="B103" s="183" t="s">
        <v>197</v>
      </c>
      <c r="C103" s="184">
        <v>0</v>
      </c>
      <c r="D103" s="184">
        <v>0</v>
      </c>
      <c r="E103" s="184">
        <v>0.01</v>
      </c>
      <c r="F103" s="184">
        <v>0.01</v>
      </c>
      <c r="G103" s="184">
        <v>-0.06</v>
      </c>
      <c r="H103" s="184">
        <v>0.71</v>
      </c>
      <c r="I103" s="184">
        <v>1.5</v>
      </c>
      <c r="J103" s="184">
        <v>-0.14000000000000001</v>
      </c>
      <c r="K103" s="184">
        <v>0.99</v>
      </c>
      <c r="L103" s="184">
        <v>0.98</v>
      </c>
      <c r="M103" s="184">
        <v>0.92</v>
      </c>
      <c r="N103" s="184">
        <v>0.95</v>
      </c>
      <c r="O103" s="184">
        <v>0.78</v>
      </c>
      <c r="P103" s="184">
        <v>0.97</v>
      </c>
      <c r="Q103" s="184">
        <v>0.9</v>
      </c>
      <c r="R103" s="184">
        <v>0.92</v>
      </c>
      <c r="S103" s="185">
        <v>9.7799999999999994</v>
      </c>
      <c r="T103" s="185">
        <v>20.97</v>
      </c>
      <c r="U103" s="185">
        <v>28.79</v>
      </c>
      <c r="V103" s="185">
        <v>29.09</v>
      </c>
    </row>
    <row r="104" spans="1:22" ht="15.75" thickBot="1" x14ac:dyDescent="0.3">
      <c r="A104" s="186" t="s">
        <v>198</v>
      </c>
      <c r="B104" s="187" t="s">
        <v>199</v>
      </c>
      <c r="C104" s="188">
        <v>0</v>
      </c>
      <c r="D104" s="188">
        <v>0</v>
      </c>
      <c r="E104" s="188">
        <v>0.01</v>
      </c>
      <c r="F104" s="188">
        <v>0.01</v>
      </c>
      <c r="G104" s="188">
        <v>-0.06</v>
      </c>
      <c r="H104" s="188">
        <v>0.71</v>
      </c>
      <c r="I104" s="188">
        <v>1.5</v>
      </c>
      <c r="J104" s="188">
        <v>-0.14000000000000001</v>
      </c>
      <c r="K104" s="188">
        <v>0.99</v>
      </c>
      <c r="L104" s="188">
        <v>0.98</v>
      </c>
      <c r="M104" s="188">
        <v>0.92</v>
      </c>
      <c r="N104" s="188">
        <v>0.95</v>
      </c>
      <c r="O104" s="188">
        <v>0.78</v>
      </c>
      <c r="P104" s="188">
        <v>0.97</v>
      </c>
      <c r="Q104" s="188">
        <v>0.9</v>
      </c>
      <c r="R104" s="188">
        <v>0.92</v>
      </c>
      <c r="S104" s="189">
        <v>9.7799999999999994</v>
      </c>
      <c r="T104" s="189">
        <v>20.97</v>
      </c>
      <c r="U104" s="189">
        <v>28.79</v>
      </c>
      <c r="V104" s="189">
        <v>29.09</v>
      </c>
    </row>
    <row r="105" spans="1:22" ht="15.75" thickBot="1" x14ac:dyDescent="0.3">
      <c r="A105" s="182" t="s">
        <v>201</v>
      </c>
      <c r="B105" s="183" t="s">
        <v>202</v>
      </c>
      <c r="C105" s="184">
        <v>0.01</v>
      </c>
      <c r="D105" s="184">
        <v>0.01</v>
      </c>
      <c r="E105" s="184">
        <v>0.01</v>
      </c>
      <c r="F105" s="184">
        <v>0</v>
      </c>
      <c r="G105" s="184">
        <v>0.04</v>
      </c>
      <c r="H105" s="184">
        <v>0</v>
      </c>
      <c r="I105" s="184">
        <v>0.06</v>
      </c>
      <c r="J105" s="184">
        <v>-0.06</v>
      </c>
      <c r="K105" s="184">
        <v>0.96</v>
      </c>
      <c r="L105" s="184">
        <v>0.97</v>
      </c>
      <c r="M105" s="184">
        <v>0.95</v>
      </c>
      <c r="N105" s="184">
        <v>0.85</v>
      </c>
      <c r="O105" s="184">
        <v>1</v>
      </c>
      <c r="P105" s="184">
        <v>1</v>
      </c>
      <c r="Q105" s="184">
        <v>1</v>
      </c>
      <c r="R105" s="184">
        <v>0.96</v>
      </c>
      <c r="S105" s="185">
        <v>35.5</v>
      </c>
      <c r="T105" s="185">
        <v>36.75</v>
      </c>
      <c r="U105" s="185">
        <v>38.380000000000003</v>
      </c>
      <c r="V105" s="185">
        <v>7.24</v>
      </c>
    </row>
    <row r="106" spans="1:22" ht="15.75" thickBot="1" x14ac:dyDescent="0.3">
      <c r="A106" s="186" t="s">
        <v>203</v>
      </c>
      <c r="B106" s="187" t="s">
        <v>204</v>
      </c>
      <c r="C106" s="188">
        <v>0.01</v>
      </c>
      <c r="D106" s="188">
        <v>0.01</v>
      </c>
      <c r="E106" s="188">
        <v>0.01</v>
      </c>
      <c r="F106" s="188">
        <v>0</v>
      </c>
      <c r="G106" s="188">
        <v>0.04</v>
      </c>
      <c r="H106" s="188">
        <v>0</v>
      </c>
      <c r="I106" s="188">
        <v>0.06</v>
      </c>
      <c r="J106" s="195"/>
      <c r="K106" s="188">
        <v>0.96</v>
      </c>
      <c r="L106" s="188">
        <v>0.97</v>
      </c>
      <c r="M106" s="188">
        <v>0.95</v>
      </c>
      <c r="N106" s="195"/>
      <c r="O106" s="188">
        <v>1</v>
      </c>
      <c r="P106" s="188">
        <v>1</v>
      </c>
      <c r="Q106" s="188">
        <v>1</v>
      </c>
      <c r="R106" s="195"/>
      <c r="S106" s="189">
        <v>35.5</v>
      </c>
      <c r="T106" s="189">
        <v>36.75</v>
      </c>
      <c r="U106" s="189">
        <v>38.380000000000003</v>
      </c>
      <c r="V106" s="189">
        <v>0</v>
      </c>
    </row>
    <row r="107" spans="1:22" ht="15.75" thickBot="1" x14ac:dyDescent="0.3">
      <c r="A107" s="186" t="s">
        <v>357</v>
      </c>
      <c r="B107" s="187" t="s">
        <v>358</v>
      </c>
      <c r="C107" s="188">
        <v>0</v>
      </c>
      <c r="D107" s="188">
        <v>0</v>
      </c>
      <c r="E107" s="188">
        <v>0</v>
      </c>
      <c r="F107" s="188">
        <v>0</v>
      </c>
      <c r="G107" s="195"/>
      <c r="H107" s="195"/>
      <c r="I107" s="195"/>
      <c r="J107" s="188">
        <v>-0.06</v>
      </c>
      <c r="K107" s="195"/>
      <c r="L107" s="195"/>
      <c r="M107" s="195"/>
      <c r="N107" s="188">
        <v>0.85</v>
      </c>
      <c r="O107" s="195"/>
      <c r="P107" s="195"/>
      <c r="Q107" s="195"/>
      <c r="R107" s="188">
        <v>0.96</v>
      </c>
      <c r="S107" s="189">
        <v>0</v>
      </c>
      <c r="T107" s="189">
        <v>0</v>
      </c>
      <c r="U107" s="189">
        <v>0</v>
      </c>
      <c r="V107" s="189">
        <v>7.24</v>
      </c>
    </row>
    <row r="108" spans="1:22" ht="15.75" thickBot="1" x14ac:dyDescent="0.3">
      <c r="A108" s="182" t="s">
        <v>348</v>
      </c>
      <c r="B108" s="183" t="s">
        <v>369</v>
      </c>
      <c r="C108" s="184">
        <v>0</v>
      </c>
      <c r="D108" s="184">
        <v>0</v>
      </c>
      <c r="E108" s="184">
        <v>0</v>
      </c>
      <c r="F108" s="184">
        <v>0.01</v>
      </c>
      <c r="G108" s="194"/>
      <c r="H108" s="194"/>
      <c r="I108" s="194"/>
      <c r="J108" s="184">
        <v>0.02</v>
      </c>
      <c r="K108" s="194"/>
      <c r="L108" s="194"/>
      <c r="M108" s="194"/>
      <c r="N108" s="184">
        <v>0.98</v>
      </c>
      <c r="O108" s="194"/>
      <c r="P108" s="194"/>
      <c r="Q108" s="194"/>
      <c r="R108" s="184">
        <v>0.99</v>
      </c>
      <c r="S108" s="185">
        <v>0</v>
      </c>
      <c r="T108" s="185">
        <v>0</v>
      </c>
      <c r="U108" s="185">
        <v>0</v>
      </c>
      <c r="V108" s="185">
        <v>34.42</v>
      </c>
    </row>
    <row r="109" spans="1:22" ht="15.75" thickBot="1" x14ac:dyDescent="0.3">
      <c r="A109" s="186" t="s">
        <v>359</v>
      </c>
      <c r="B109" s="187" t="s">
        <v>360</v>
      </c>
      <c r="C109" s="188">
        <v>0</v>
      </c>
      <c r="D109" s="188">
        <v>0</v>
      </c>
      <c r="E109" s="188">
        <v>0</v>
      </c>
      <c r="F109" s="188">
        <v>0.01</v>
      </c>
      <c r="G109" s="195"/>
      <c r="H109" s="195"/>
      <c r="I109" s="195"/>
      <c r="J109" s="188">
        <v>0.02</v>
      </c>
      <c r="K109" s="195"/>
      <c r="L109" s="195"/>
      <c r="M109" s="195"/>
      <c r="N109" s="188">
        <v>0.98</v>
      </c>
      <c r="O109" s="195"/>
      <c r="P109" s="195"/>
      <c r="Q109" s="195"/>
      <c r="R109" s="188">
        <v>0.99</v>
      </c>
      <c r="S109" s="189">
        <v>0</v>
      </c>
      <c r="T109" s="189">
        <v>0</v>
      </c>
      <c r="U109" s="189">
        <v>0</v>
      </c>
      <c r="V109" s="189">
        <v>34.42</v>
      </c>
    </row>
    <row r="110" spans="1:22" ht="15.75" thickBot="1" x14ac:dyDescent="0.3">
      <c r="A110" s="182" t="s">
        <v>205</v>
      </c>
      <c r="B110" s="183" t="s">
        <v>206</v>
      </c>
      <c r="C110" s="184">
        <v>0</v>
      </c>
      <c r="D110" s="184">
        <v>0</v>
      </c>
      <c r="E110" s="184">
        <v>0</v>
      </c>
      <c r="F110" s="184">
        <v>0</v>
      </c>
      <c r="G110" s="184">
        <v>0.28000000000000003</v>
      </c>
      <c r="H110" s="184">
        <v>1.01</v>
      </c>
      <c r="I110" s="184">
        <v>-0.02</v>
      </c>
      <c r="J110" s="184">
        <v>0.41</v>
      </c>
      <c r="K110" s="184">
        <v>0.87</v>
      </c>
      <c r="L110" s="184">
        <v>0.85</v>
      </c>
      <c r="M110" s="184">
        <v>0.76</v>
      </c>
      <c r="N110" s="184">
        <v>0.87</v>
      </c>
      <c r="O110" s="184">
        <v>0.73</v>
      </c>
      <c r="P110" s="184">
        <v>0.41</v>
      </c>
      <c r="Q110" s="184">
        <v>0.53</v>
      </c>
      <c r="R110" s="184">
        <v>0.23</v>
      </c>
      <c r="S110" s="185">
        <v>4.96</v>
      </c>
      <c r="T110" s="185">
        <v>11.56</v>
      </c>
      <c r="U110" s="185">
        <v>5.12</v>
      </c>
      <c r="V110" s="185">
        <v>16.12</v>
      </c>
    </row>
    <row r="111" spans="1:22" ht="15.75" thickBot="1" x14ac:dyDescent="0.3">
      <c r="A111" s="186" t="s">
        <v>207</v>
      </c>
      <c r="B111" s="187" t="s">
        <v>206</v>
      </c>
      <c r="C111" s="188">
        <v>0</v>
      </c>
      <c r="D111" s="188">
        <v>0</v>
      </c>
      <c r="E111" s="188">
        <v>0</v>
      </c>
      <c r="F111" s="188">
        <v>0</v>
      </c>
      <c r="G111" s="188">
        <v>0.28000000000000003</v>
      </c>
      <c r="H111" s="188">
        <v>1.01</v>
      </c>
      <c r="I111" s="188">
        <v>-0.02</v>
      </c>
      <c r="J111" s="188">
        <v>0.41</v>
      </c>
      <c r="K111" s="188">
        <v>0.87</v>
      </c>
      <c r="L111" s="188">
        <v>0.85</v>
      </c>
      <c r="M111" s="188">
        <v>0.76</v>
      </c>
      <c r="N111" s="188">
        <v>0.87</v>
      </c>
      <c r="O111" s="188">
        <v>0.73</v>
      </c>
      <c r="P111" s="188">
        <v>0.41</v>
      </c>
      <c r="Q111" s="188">
        <v>0.53</v>
      </c>
      <c r="R111" s="188">
        <v>0.23</v>
      </c>
      <c r="S111" s="189">
        <v>4.96</v>
      </c>
      <c r="T111" s="189">
        <v>11.56</v>
      </c>
      <c r="U111" s="189">
        <v>5.12</v>
      </c>
      <c r="V111" s="189">
        <v>16.12</v>
      </c>
    </row>
    <row r="112" spans="1:22" ht="15.75" thickBot="1" x14ac:dyDescent="0.3">
      <c r="A112" s="182" t="s">
        <v>208</v>
      </c>
      <c r="B112" s="183" t="s">
        <v>209</v>
      </c>
      <c r="C112" s="184">
        <v>0.01</v>
      </c>
      <c r="D112" s="184">
        <v>0.02</v>
      </c>
      <c r="E112" s="184">
        <v>0.01</v>
      </c>
      <c r="F112" s="184">
        <v>0.02</v>
      </c>
      <c r="G112" s="184">
        <v>0.28999999999999998</v>
      </c>
      <c r="H112" s="184">
        <v>0.44</v>
      </c>
      <c r="I112" s="184">
        <v>0.3</v>
      </c>
      <c r="J112" s="184">
        <v>0.27</v>
      </c>
      <c r="K112" s="184">
        <v>0.83</v>
      </c>
      <c r="L112" s="184">
        <v>0.96</v>
      </c>
      <c r="M112" s="184">
        <v>0.95</v>
      </c>
      <c r="N112" s="184">
        <v>0.89</v>
      </c>
      <c r="O112" s="184">
        <v>0.75</v>
      </c>
      <c r="P112" s="184">
        <v>0.81</v>
      </c>
      <c r="Q112" s="184">
        <v>0.78</v>
      </c>
      <c r="R112" s="184">
        <v>0.84</v>
      </c>
      <c r="S112" s="185">
        <v>75.760000000000005</v>
      </c>
      <c r="T112" s="185">
        <v>83.23</v>
      </c>
      <c r="U112" s="185">
        <v>74.58</v>
      </c>
      <c r="V112" s="185">
        <v>87.59</v>
      </c>
    </row>
    <row r="113" spans="1:22" ht="15.75" thickBot="1" x14ac:dyDescent="0.3">
      <c r="A113" s="186" t="s">
        <v>210</v>
      </c>
      <c r="B113" s="187" t="s">
        <v>211</v>
      </c>
      <c r="C113" s="188">
        <v>0.01</v>
      </c>
      <c r="D113" s="188">
        <v>0.01</v>
      </c>
      <c r="E113" s="188">
        <v>0.01</v>
      </c>
      <c r="F113" s="188">
        <v>0.01</v>
      </c>
      <c r="G113" s="188">
        <v>0.04</v>
      </c>
      <c r="H113" s="188">
        <v>0</v>
      </c>
      <c r="I113" s="188">
        <v>-0.01</v>
      </c>
      <c r="J113" s="188">
        <v>0.01</v>
      </c>
      <c r="K113" s="188">
        <v>0.78</v>
      </c>
      <c r="L113" s="188">
        <v>0.97</v>
      </c>
      <c r="M113" s="188">
        <v>0.97</v>
      </c>
      <c r="N113" s="188">
        <v>0.95</v>
      </c>
      <c r="O113" s="188">
        <v>0.96</v>
      </c>
      <c r="P113" s="188">
        <v>1</v>
      </c>
      <c r="Q113" s="188">
        <v>0.98</v>
      </c>
      <c r="R113" s="188">
        <v>0.98</v>
      </c>
      <c r="S113" s="189">
        <v>49.73</v>
      </c>
      <c r="T113" s="189">
        <v>48.54</v>
      </c>
      <c r="U113" s="189">
        <v>48.53</v>
      </c>
      <c r="V113" s="189">
        <v>51.29</v>
      </c>
    </row>
    <row r="114" spans="1:22" ht="15.75" thickBot="1" x14ac:dyDescent="0.3">
      <c r="A114" s="186" t="s">
        <v>212</v>
      </c>
      <c r="B114" s="187" t="s">
        <v>213</v>
      </c>
      <c r="C114" s="188">
        <v>0</v>
      </c>
      <c r="D114" s="188">
        <v>0</v>
      </c>
      <c r="E114" s="188">
        <v>0</v>
      </c>
      <c r="F114" s="188">
        <v>0</v>
      </c>
      <c r="G114" s="188">
        <v>1.03</v>
      </c>
      <c r="H114" s="188">
        <v>5.32</v>
      </c>
      <c r="I114" s="188">
        <v>3.82</v>
      </c>
      <c r="J114" s="188">
        <v>2.4</v>
      </c>
      <c r="K114" s="188">
        <v>0.88</v>
      </c>
      <c r="L114" s="188">
        <v>0.98</v>
      </c>
      <c r="M114" s="188">
        <v>0.83</v>
      </c>
      <c r="N114" s="188">
        <v>0.66</v>
      </c>
      <c r="O114" s="188">
        <v>0.43</v>
      </c>
      <c r="P114" s="188">
        <v>0.26</v>
      </c>
      <c r="Q114" s="188">
        <v>0.49</v>
      </c>
      <c r="R114" s="188">
        <v>0.66</v>
      </c>
      <c r="S114" s="189">
        <v>2.63</v>
      </c>
      <c r="T114" s="189">
        <v>13.93</v>
      </c>
      <c r="U114" s="189">
        <v>9.02</v>
      </c>
      <c r="V114" s="189">
        <v>14.27</v>
      </c>
    </row>
    <row r="115" spans="1:22" ht="15.75" thickBot="1" x14ac:dyDescent="0.3">
      <c r="A115" s="186" t="s">
        <v>214</v>
      </c>
      <c r="B115" s="187" t="s">
        <v>215</v>
      </c>
      <c r="C115" s="188">
        <v>0</v>
      </c>
      <c r="D115" s="188">
        <v>0</v>
      </c>
      <c r="E115" s="188">
        <v>0</v>
      </c>
      <c r="F115" s="188">
        <v>0</v>
      </c>
      <c r="G115" s="188">
        <v>2.13</v>
      </c>
      <c r="H115" s="188">
        <v>1.85</v>
      </c>
      <c r="I115" s="188">
        <v>1.22</v>
      </c>
      <c r="J115" s="188">
        <v>0.32</v>
      </c>
      <c r="K115" s="188">
        <v>0.95</v>
      </c>
      <c r="L115" s="188">
        <v>0.91</v>
      </c>
      <c r="M115" s="188">
        <v>0.96</v>
      </c>
      <c r="N115" s="188">
        <v>0.99</v>
      </c>
      <c r="O115" s="188">
        <v>0.35</v>
      </c>
      <c r="P115" s="188">
        <v>0.73</v>
      </c>
      <c r="Q115" s="188">
        <v>0.36</v>
      </c>
      <c r="R115" s="188">
        <v>0.64</v>
      </c>
      <c r="S115" s="189">
        <v>23.39</v>
      </c>
      <c r="T115" s="189">
        <v>20.76</v>
      </c>
      <c r="U115" s="189">
        <v>17.02</v>
      </c>
      <c r="V115" s="189">
        <v>22.03</v>
      </c>
    </row>
    <row r="116" spans="1:22" ht="15.75" thickBot="1" x14ac:dyDescent="0.3">
      <c r="A116" s="182" t="s">
        <v>216</v>
      </c>
      <c r="B116" s="183" t="s">
        <v>217</v>
      </c>
      <c r="C116" s="184">
        <v>0.01</v>
      </c>
      <c r="D116" s="184">
        <v>0.01</v>
      </c>
      <c r="E116" s="184">
        <v>0.01</v>
      </c>
      <c r="F116" s="184">
        <v>0.01</v>
      </c>
      <c r="G116" s="184">
        <v>0.21</v>
      </c>
      <c r="H116" s="184">
        <v>0.11</v>
      </c>
      <c r="I116" s="184">
        <v>0.11</v>
      </c>
      <c r="J116" s="184">
        <v>0.06</v>
      </c>
      <c r="K116" s="184">
        <v>0.96</v>
      </c>
      <c r="L116" s="184">
        <v>0.92</v>
      </c>
      <c r="M116" s="184">
        <v>0.86</v>
      </c>
      <c r="N116" s="184">
        <v>0.87</v>
      </c>
      <c r="O116" s="184">
        <v>0.91</v>
      </c>
      <c r="P116" s="184">
        <v>0.89</v>
      </c>
      <c r="Q116" s="184">
        <v>0.93</v>
      </c>
      <c r="R116" s="184">
        <v>0.95</v>
      </c>
      <c r="S116" s="185">
        <v>53.54</v>
      </c>
      <c r="T116" s="185">
        <v>59.61</v>
      </c>
      <c r="U116" s="185">
        <v>56.39</v>
      </c>
      <c r="V116" s="185">
        <v>72.260000000000005</v>
      </c>
    </row>
    <row r="117" spans="1:22" ht="15.75" thickBot="1" x14ac:dyDescent="0.3">
      <c r="A117" s="186" t="s">
        <v>218</v>
      </c>
      <c r="B117" s="187" t="s">
        <v>217</v>
      </c>
      <c r="C117" s="188">
        <v>0.01</v>
      </c>
      <c r="D117" s="188">
        <v>0.01</v>
      </c>
      <c r="E117" s="188">
        <v>0.01</v>
      </c>
      <c r="F117" s="188">
        <v>0.01</v>
      </c>
      <c r="G117" s="188">
        <v>0.21</v>
      </c>
      <c r="H117" s="188">
        <v>0.11</v>
      </c>
      <c r="I117" s="188">
        <v>0.11</v>
      </c>
      <c r="J117" s="188">
        <v>0.06</v>
      </c>
      <c r="K117" s="188">
        <v>0.96</v>
      </c>
      <c r="L117" s="188">
        <v>0.92</v>
      </c>
      <c r="M117" s="188">
        <v>0.86</v>
      </c>
      <c r="N117" s="188">
        <v>0.87</v>
      </c>
      <c r="O117" s="188">
        <v>0.91</v>
      </c>
      <c r="P117" s="188">
        <v>0.89</v>
      </c>
      <c r="Q117" s="188">
        <v>0.93</v>
      </c>
      <c r="R117" s="188">
        <v>0.95</v>
      </c>
      <c r="S117" s="189">
        <v>53.54</v>
      </c>
      <c r="T117" s="189">
        <v>59.61</v>
      </c>
      <c r="U117" s="189">
        <v>56.39</v>
      </c>
      <c r="V117" s="189">
        <v>72.260000000000005</v>
      </c>
    </row>
    <row r="118" spans="1:22" ht="15.75" thickBot="1" x14ac:dyDescent="0.3">
      <c r="A118" s="182" t="s">
        <v>219</v>
      </c>
      <c r="B118" s="183" t="s">
        <v>220</v>
      </c>
      <c r="C118" s="184">
        <v>0</v>
      </c>
      <c r="D118" s="184">
        <v>0</v>
      </c>
      <c r="E118" s="184">
        <v>0</v>
      </c>
      <c r="F118" s="184">
        <v>0</v>
      </c>
      <c r="G118" s="184">
        <v>0.33</v>
      </c>
      <c r="H118" s="184">
        <v>0.53</v>
      </c>
      <c r="I118" s="184">
        <v>1.96</v>
      </c>
      <c r="J118" s="184">
        <v>-0.02</v>
      </c>
      <c r="K118" s="184">
        <v>0.92</v>
      </c>
      <c r="L118" s="184">
        <v>0.93</v>
      </c>
      <c r="M118" s="184">
        <v>0.81</v>
      </c>
      <c r="N118" s="184">
        <v>0.82</v>
      </c>
      <c r="O118" s="184">
        <v>0.67</v>
      </c>
      <c r="P118" s="184">
        <v>0.57999999999999996</v>
      </c>
      <c r="Q118" s="184">
        <v>0.76</v>
      </c>
      <c r="R118" s="184">
        <v>0.87</v>
      </c>
      <c r="S118" s="185">
        <v>7.52</v>
      </c>
      <c r="T118" s="185">
        <v>8.25</v>
      </c>
      <c r="U118" s="185">
        <v>13.96</v>
      </c>
      <c r="V118" s="185">
        <v>21.98</v>
      </c>
    </row>
    <row r="119" spans="1:22" ht="15.75" thickBot="1" x14ac:dyDescent="0.3">
      <c r="A119" s="186" t="s">
        <v>221</v>
      </c>
      <c r="B119" s="187" t="s">
        <v>222</v>
      </c>
      <c r="C119" s="188">
        <v>0</v>
      </c>
      <c r="D119" s="188">
        <v>0</v>
      </c>
      <c r="E119" s="188">
        <v>0</v>
      </c>
      <c r="F119" s="188">
        <v>0</v>
      </c>
      <c r="G119" s="188">
        <v>0.33</v>
      </c>
      <c r="H119" s="188">
        <v>0.53</v>
      </c>
      <c r="I119" s="188">
        <v>1.96</v>
      </c>
      <c r="J119" s="188">
        <v>-0.02</v>
      </c>
      <c r="K119" s="188">
        <v>0.92</v>
      </c>
      <c r="L119" s="188">
        <v>0.93</v>
      </c>
      <c r="M119" s="188">
        <v>0.81</v>
      </c>
      <c r="N119" s="188">
        <v>0.82</v>
      </c>
      <c r="O119" s="188">
        <v>0.67</v>
      </c>
      <c r="P119" s="188">
        <v>0.57999999999999996</v>
      </c>
      <c r="Q119" s="188">
        <v>0.76</v>
      </c>
      <c r="R119" s="188">
        <v>0.87</v>
      </c>
      <c r="S119" s="189">
        <v>7.52</v>
      </c>
      <c r="T119" s="189">
        <v>8.25</v>
      </c>
      <c r="U119" s="189">
        <v>13.96</v>
      </c>
      <c r="V119" s="189">
        <v>21.98</v>
      </c>
    </row>
    <row r="120" spans="1:22" ht="15.75" thickBot="1" x14ac:dyDescent="0.3">
      <c r="A120" s="182" t="s">
        <v>224</v>
      </c>
      <c r="B120" s="183" t="s">
        <v>225</v>
      </c>
      <c r="C120" s="184">
        <v>0.01</v>
      </c>
      <c r="D120" s="184">
        <v>0.01</v>
      </c>
      <c r="E120" s="184">
        <v>0.01</v>
      </c>
      <c r="F120" s="184">
        <v>0.01</v>
      </c>
      <c r="G120" s="184">
        <v>7.0000000000000007E-2</v>
      </c>
      <c r="H120" s="184">
        <v>-0.01</v>
      </c>
      <c r="I120" s="184">
        <v>0.01</v>
      </c>
      <c r="J120" s="184">
        <v>0.02</v>
      </c>
      <c r="K120" s="184">
        <v>0.8</v>
      </c>
      <c r="L120" s="184">
        <v>0.85</v>
      </c>
      <c r="M120" s="184">
        <v>0.75</v>
      </c>
      <c r="N120" s="184">
        <v>0.61</v>
      </c>
      <c r="O120" s="184">
        <v>0.89</v>
      </c>
      <c r="P120" s="184">
        <v>0.97</v>
      </c>
      <c r="Q120" s="184">
        <v>0.8</v>
      </c>
      <c r="R120" s="184">
        <v>0.75</v>
      </c>
      <c r="S120" s="185">
        <v>52.07</v>
      </c>
      <c r="T120" s="185">
        <v>60.29</v>
      </c>
      <c r="U120" s="185">
        <v>54.57</v>
      </c>
      <c r="V120" s="185">
        <v>61.05</v>
      </c>
    </row>
    <row r="121" spans="1:22" ht="15.75" thickBot="1" x14ac:dyDescent="0.3">
      <c r="A121" s="186" t="s">
        <v>226</v>
      </c>
      <c r="B121" s="187" t="s">
        <v>227</v>
      </c>
      <c r="C121" s="188">
        <v>0.01</v>
      </c>
      <c r="D121" s="188">
        <v>0.01</v>
      </c>
      <c r="E121" s="188">
        <v>0.01</v>
      </c>
      <c r="F121" s="188">
        <v>0.01</v>
      </c>
      <c r="G121" s="188">
        <v>0.17</v>
      </c>
      <c r="H121" s="188">
        <v>0.04</v>
      </c>
      <c r="I121" s="188">
        <v>-0.03</v>
      </c>
      <c r="J121" s="188">
        <v>0.02</v>
      </c>
      <c r="K121" s="188">
        <v>0.78</v>
      </c>
      <c r="L121" s="188">
        <v>0.87</v>
      </c>
      <c r="M121" s="188">
        <v>0.76</v>
      </c>
      <c r="N121" s="188">
        <v>0.74</v>
      </c>
      <c r="O121" s="188">
        <v>0.94</v>
      </c>
      <c r="P121" s="188">
        <v>0.98</v>
      </c>
      <c r="Q121" s="188">
        <v>0.93</v>
      </c>
      <c r="R121" s="188">
        <v>0.79</v>
      </c>
      <c r="S121" s="189">
        <v>30.31</v>
      </c>
      <c r="T121" s="189">
        <v>36.99</v>
      </c>
      <c r="U121" s="189">
        <v>30.25</v>
      </c>
      <c r="V121" s="189">
        <v>35.409999999999997</v>
      </c>
    </row>
    <row r="122" spans="1:22" ht="15.75" thickBot="1" x14ac:dyDescent="0.3">
      <c r="A122" s="186" t="s">
        <v>228</v>
      </c>
      <c r="B122" s="187" t="s">
        <v>229</v>
      </c>
      <c r="C122" s="188">
        <v>0</v>
      </c>
      <c r="D122" s="188">
        <v>0</v>
      </c>
      <c r="E122" s="188">
        <v>0</v>
      </c>
      <c r="F122" s="188">
        <v>0</v>
      </c>
      <c r="G122" s="188">
        <v>0.15</v>
      </c>
      <c r="H122" s="188">
        <v>-0.03</v>
      </c>
      <c r="I122" s="188">
        <v>1.06</v>
      </c>
      <c r="J122" s="188">
        <v>0.01</v>
      </c>
      <c r="K122" s="188">
        <v>0.83</v>
      </c>
      <c r="L122" s="188">
        <v>0.71</v>
      </c>
      <c r="M122" s="188">
        <v>0.35</v>
      </c>
      <c r="N122" s="188">
        <v>0.12</v>
      </c>
      <c r="O122" s="188">
        <v>1</v>
      </c>
      <c r="P122" s="188">
        <v>0.73</v>
      </c>
      <c r="Q122" s="188">
        <v>1</v>
      </c>
      <c r="R122" s="188">
        <v>0.93</v>
      </c>
      <c r="S122" s="189">
        <v>6.46</v>
      </c>
      <c r="T122" s="189">
        <v>1.69</v>
      </c>
      <c r="U122" s="189">
        <v>1.76</v>
      </c>
      <c r="V122" s="189">
        <v>2.81</v>
      </c>
    </row>
    <row r="123" spans="1:22" ht="15.75" thickBot="1" x14ac:dyDescent="0.3">
      <c r="A123" s="186" t="s">
        <v>230</v>
      </c>
      <c r="B123" s="187" t="s">
        <v>231</v>
      </c>
      <c r="C123" s="188">
        <v>0</v>
      </c>
      <c r="D123" s="188">
        <v>0</v>
      </c>
      <c r="E123" s="188">
        <v>0</v>
      </c>
      <c r="F123" s="188">
        <v>0</v>
      </c>
      <c r="G123" s="188">
        <v>0</v>
      </c>
      <c r="H123" s="188">
        <v>0</v>
      </c>
      <c r="I123" s="188">
        <v>0</v>
      </c>
      <c r="J123" s="188">
        <v>0</v>
      </c>
      <c r="K123" s="188">
        <v>0.85</v>
      </c>
      <c r="L123" s="188">
        <v>0.76</v>
      </c>
      <c r="M123" s="188">
        <v>0.8</v>
      </c>
      <c r="N123" s="188">
        <v>0.88</v>
      </c>
      <c r="O123" s="188">
        <v>1</v>
      </c>
      <c r="P123" s="188">
        <v>1</v>
      </c>
      <c r="Q123" s="188">
        <v>1</v>
      </c>
      <c r="R123" s="188">
        <v>1</v>
      </c>
      <c r="S123" s="189">
        <v>0.28000000000000003</v>
      </c>
      <c r="T123" s="189">
        <v>0.3</v>
      </c>
      <c r="U123" s="189">
        <v>0.31</v>
      </c>
      <c r="V123" s="189">
        <v>0.37</v>
      </c>
    </row>
    <row r="124" spans="1:22" ht="15.75" thickBot="1" x14ac:dyDescent="0.3">
      <c r="A124" s="186" t="s">
        <v>232</v>
      </c>
      <c r="B124" s="187" t="s">
        <v>233</v>
      </c>
      <c r="C124" s="188">
        <v>0</v>
      </c>
      <c r="D124" s="188">
        <v>0</v>
      </c>
      <c r="E124" s="188">
        <v>0</v>
      </c>
      <c r="F124" s="188">
        <v>0</v>
      </c>
      <c r="G124" s="188">
        <v>-0.1</v>
      </c>
      <c r="H124" s="188">
        <v>-0.04</v>
      </c>
      <c r="I124" s="188">
        <v>-0.03</v>
      </c>
      <c r="J124" s="188">
        <v>-0.01</v>
      </c>
      <c r="K124" s="188">
        <v>0.85</v>
      </c>
      <c r="L124" s="188">
        <v>0.83</v>
      </c>
      <c r="M124" s="188">
        <v>0.84</v>
      </c>
      <c r="N124" s="188">
        <v>0.86</v>
      </c>
      <c r="O124" s="188">
        <v>0.7</v>
      </c>
      <c r="P124" s="188">
        <v>0.96</v>
      </c>
      <c r="Q124" s="188">
        <v>0.5</v>
      </c>
      <c r="R124" s="188">
        <v>0.65</v>
      </c>
      <c r="S124" s="189">
        <v>12.7</v>
      </c>
      <c r="T124" s="189">
        <v>17.309999999999999</v>
      </c>
      <c r="U124" s="189">
        <v>17.920000000000002</v>
      </c>
      <c r="V124" s="189">
        <v>16.55</v>
      </c>
    </row>
    <row r="125" spans="1:22" ht="15.75" thickBot="1" x14ac:dyDescent="0.3">
      <c r="A125" s="186" t="s">
        <v>234</v>
      </c>
      <c r="B125" s="187" t="s">
        <v>235</v>
      </c>
      <c r="C125" s="188">
        <v>0</v>
      </c>
      <c r="D125" s="188">
        <v>0</v>
      </c>
      <c r="E125" s="188">
        <v>0</v>
      </c>
      <c r="F125" s="188">
        <v>0</v>
      </c>
      <c r="G125" s="188">
        <v>-0.28000000000000003</v>
      </c>
      <c r="H125" s="188">
        <v>-0.28000000000000003</v>
      </c>
      <c r="I125" s="188">
        <v>0.01</v>
      </c>
      <c r="J125" s="188">
        <v>0.08</v>
      </c>
      <c r="K125" s="188">
        <v>0.78</v>
      </c>
      <c r="L125" s="188">
        <v>0.81</v>
      </c>
      <c r="M125" s="188">
        <v>0.63</v>
      </c>
      <c r="N125" s="188">
        <v>0.74</v>
      </c>
      <c r="O125" s="188">
        <v>0.98</v>
      </c>
      <c r="P125" s="188">
        <v>0.99</v>
      </c>
      <c r="Q125" s="188">
        <v>0.99</v>
      </c>
      <c r="R125" s="188">
        <v>0.62</v>
      </c>
      <c r="S125" s="189">
        <v>1.94</v>
      </c>
      <c r="T125" s="189">
        <v>3.61</v>
      </c>
      <c r="U125" s="189">
        <v>3.94</v>
      </c>
      <c r="V125" s="189">
        <v>5.51</v>
      </c>
    </row>
    <row r="126" spans="1:22" ht="15.75" thickBot="1" x14ac:dyDescent="0.3">
      <c r="A126" s="186" t="s">
        <v>236</v>
      </c>
      <c r="B126" s="187" t="s">
        <v>237</v>
      </c>
      <c r="C126" s="188">
        <v>0</v>
      </c>
      <c r="D126" s="188">
        <v>0</v>
      </c>
      <c r="E126" s="188">
        <v>0</v>
      </c>
      <c r="F126" s="188">
        <v>0</v>
      </c>
      <c r="G126" s="188">
        <v>0</v>
      </c>
      <c r="H126" s="188">
        <v>0</v>
      </c>
      <c r="I126" s="188">
        <v>0</v>
      </c>
      <c r="J126" s="188">
        <v>0</v>
      </c>
      <c r="K126" s="188">
        <v>0.83</v>
      </c>
      <c r="L126" s="188">
        <v>1</v>
      </c>
      <c r="M126" s="188">
        <v>1</v>
      </c>
      <c r="N126" s="188">
        <v>1</v>
      </c>
      <c r="O126" s="188">
        <v>1</v>
      </c>
      <c r="P126" s="188">
        <v>1</v>
      </c>
      <c r="Q126" s="188">
        <v>1</v>
      </c>
      <c r="R126" s="188">
        <v>1</v>
      </c>
      <c r="S126" s="189">
        <v>0.38</v>
      </c>
      <c r="T126" s="189">
        <v>0.38</v>
      </c>
      <c r="U126" s="189">
        <v>0.38</v>
      </c>
      <c r="V126" s="189">
        <v>0.38</v>
      </c>
    </row>
    <row r="127" spans="1:22" ht="15.75" thickBot="1" x14ac:dyDescent="0.3">
      <c r="A127" s="182" t="s">
        <v>239</v>
      </c>
      <c r="B127" s="183" t="s">
        <v>240</v>
      </c>
      <c r="C127" s="184">
        <v>0.01</v>
      </c>
      <c r="D127" s="184">
        <v>0.01</v>
      </c>
      <c r="E127" s="184">
        <v>0.01</v>
      </c>
      <c r="F127" s="184">
        <v>0.01</v>
      </c>
      <c r="G127" s="184">
        <v>0.21</v>
      </c>
      <c r="H127" s="184">
        <v>-0.04</v>
      </c>
      <c r="I127" s="184">
        <v>0.27</v>
      </c>
      <c r="J127" s="184">
        <v>0</v>
      </c>
      <c r="K127" s="184">
        <v>0.94</v>
      </c>
      <c r="L127" s="184">
        <v>0.92</v>
      </c>
      <c r="M127" s="184">
        <v>0.89</v>
      </c>
      <c r="N127" s="184">
        <v>0.85</v>
      </c>
      <c r="O127" s="184">
        <v>0.96</v>
      </c>
      <c r="P127" s="184">
        <v>0.94</v>
      </c>
      <c r="Q127" s="184">
        <v>0.79</v>
      </c>
      <c r="R127" s="184">
        <v>0.87</v>
      </c>
      <c r="S127" s="185">
        <v>44.41</v>
      </c>
      <c r="T127" s="185">
        <v>48.31</v>
      </c>
      <c r="U127" s="185">
        <v>62.77</v>
      </c>
      <c r="V127" s="185">
        <v>73.23</v>
      </c>
    </row>
    <row r="128" spans="1:22" ht="15.75" thickBot="1" x14ac:dyDescent="0.3">
      <c r="A128" s="186" t="s">
        <v>241</v>
      </c>
      <c r="B128" s="187" t="s">
        <v>242</v>
      </c>
      <c r="C128" s="188">
        <v>0</v>
      </c>
      <c r="D128" s="188">
        <v>0</v>
      </c>
      <c r="E128" s="188">
        <v>0</v>
      </c>
      <c r="F128" s="188">
        <v>0</v>
      </c>
      <c r="G128" s="188">
        <v>0.06</v>
      </c>
      <c r="H128" s="188">
        <v>0.1</v>
      </c>
      <c r="I128" s="188">
        <v>0.28999999999999998</v>
      </c>
      <c r="J128" s="188">
        <v>0.09</v>
      </c>
      <c r="K128" s="188">
        <v>0.97</v>
      </c>
      <c r="L128" s="188">
        <v>0.91</v>
      </c>
      <c r="M128" s="188">
        <v>0.95</v>
      </c>
      <c r="N128" s="188">
        <v>0.94</v>
      </c>
      <c r="O128" s="188">
        <v>0.97</v>
      </c>
      <c r="P128" s="188">
        <v>0.89</v>
      </c>
      <c r="Q128" s="188">
        <v>0.82</v>
      </c>
      <c r="R128" s="188">
        <v>0.95</v>
      </c>
      <c r="S128" s="189">
        <v>6.6</v>
      </c>
      <c r="T128" s="189">
        <v>8.68</v>
      </c>
      <c r="U128" s="189">
        <v>10.67</v>
      </c>
      <c r="V128" s="189">
        <v>13.2</v>
      </c>
    </row>
    <row r="129" spans="1:22" ht="15.75" thickBot="1" x14ac:dyDescent="0.3">
      <c r="A129" s="186" t="s">
        <v>243</v>
      </c>
      <c r="B129" s="187" t="s">
        <v>244</v>
      </c>
      <c r="C129" s="188">
        <v>0.01</v>
      </c>
      <c r="D129" s="188">
        <v>0.01</v>
      </c>
      <c r="E129" s="188">
        <v>0.01</v>
      </c>
      <c r="F129" s="188">
        <v>0.01</v>
      </c>
      <c r="G129" s="188">
        <v>0.25</v>
      </c>
      <c r="H129" s="188">
        <v>-7.0000000000000007E-2</v>
      </c>
      <c r="I129" s="188">
        <v>0.26</v>
      </c>
      <c r="J129" s="188">
        <v>-0.01</v>
      </c>
      <c r="K129" s="188">
        <v>0.94</v>
      </c>
      <c r="L129" s="188">
        <v>0.92</v>
      </c>
      <c r="M129" s="188">
        <v>0.88</v>
      </c>
      <c r="N129" s="188">
        <v>0.84</v>
      </c>
      <c r="O129" s="188">
        <v>0.96</v>
      </c>
      <c r="P129" s="188">
        <v>0.95</v>
      </c>
      <c r="Q129" s="188">
        <v>0.78</v>
      </c>
      <c r="R129" s="188">
        <v>0.85</v>
      </c>
      <c r="S129" s="189">
        <v>37.81</v>
      </c>
      <c r="T129" s="189">
        <v>39.630000000000003</v>
      </c>
      <c r="U129" s="189">
        <v>52.09</v>
      </c>
      <c r="V129" s="189">
        <v>60.02</v>
      </c>
    </row>
    <row r="130" spans="1:22" ht="15.75" thickBot="1" x14ac:dyDescent="0.3">
      <c r="A130" s="182" t="s">
        <v>245</v>
      </c>
      <c r="B130" s="183" t="s">
        <v>246</v>
      </c>
      <c r="C130" s="184">
        <v>0</v>
      </c>
      <c r="D130" s="184">
        <v>0</v>
      </c>
      <c r="E130" s="184">
        <v>0</v>
      </c>
      <c r="F130" s="184">
        <v>0</v>
      </c>
      <c r="G130" s="184">
        <v>0.13</v>
      </c>
      <c r="H130" s="184">
        <v>0</v>
      </c>
      <c r="I130" s="184">
        <v>0.02</v>
      </c>
      <c r="J130" s="184">
        <v>-0.01</v>
      </c>
      <c r="K130" s="184">
        <v>0.95</v>
      </c>
      <c r="L130" s="184">
        <v>0.94</v>
      </c>
      <c r="M130" s="184">
        <v>0.95</v>
      </c>
      <c r="N130" s="184">
        <v>0.88</v>
      </c>
      <c r="O130" s="184">
        <v>0.96</v>
      </c>
      <c r="P130" s="184">
        <v>0.96</v>
      </c>
      <c r="Q130" s="184">
        <v>0.97</v>
      </c>
      <c r="R130" s="184">
        <v>1</v>
      </c>
      <c r="S130" s="185">
        <v>1.6</v>
      </c>
      <c r="T130" s="185">
        <v>1.61</v>
      </c>
      <c r="U130" s="185">
        <v>1.66</v>
      </c>
      <c r="V130" s="185">
        <v>1.68</v>
      </c>
    </row>
    <row r="131" spans="1:22" ht="15.75" thickBot="1" x14ac:dyDescent="0.3">
      <c r="A131" s="186" t="s">
        <v>247</v>
      </c>
      <c r="B131" s="187" t="s">
        <v>248</v>
      </c>
      <c r="C131" s="188">
        <v>0</v>
      </c>
      <c r="D131" s="188">
        <v>0</v>
      </c>
      <c r="E131" s="188">
        <v>0</v>
      </c>
      <c r="F131" s="188">
        <v>0</v>
      </c>
      <c r="G131" s="188">
        <v>0.13</v>
      </c>
      <c r="H131" s="188">
        <v>0</v>
      </c>
      <c r="I131" s="188">
        <v>0.02</v>
      </c>
      <c r="J131" s="188">
        <v>-0.01</v>
      </c>
      <c r="K131" s="188">
        <v>0.95</v>
      </c>
      <c r="L131" s="188">
        <v>0.94</v>
      </c>
      <c r="M131" s="188">
        <v>0.95</v>
      </c>
      <c r="N131" s="188">
        <v>0.88</v>
      </c>
      <c r="O131" s="188">
        <v>0.96</v>
      </c>
      <c r="P131" s="188">
        <v>0.96</v>
      </c>
      <c r="Q131" s="188">
        <v>0.97</v>
      </c>
      <c r="R131" s="188">
        <v>1</v>
      </c>
      <c r="S131" s="189">
        <v>1.6</v>
      </c>
      <c r="T131" s="189">
        <v>1.61</v>
      </c>
      <c r="U131" s="189">
        <v>1.66</v>
      </c>
      <c r="V131" s="189">
        <v>1.68</v>
      </c>
    </row>
    <row r="132" spans="1:22" ht="15.75" thickBot="1" x14ac:dyDescent="0.3">
      <c r="A132" s="182" t="s">
        <v>251</v>
      </c>
      <c r="B132" s="183" t="s">
        <v>252</v>
      </c>
      <c r="C132" s="184">
        <v>0</v>
      </c>
      <c r="D132" s="184">
        <v>0</v>
      </c>
      <c r="E132" s="184">
        <v>0</v>
      </c>
      <c r="F132" s="184">
        <v>0</v>
      </c>
      <c r="G132" s="184">
        <v>0</v>
      </c>
      <c r="H132" s="184">
        <v>0</v>
      </c>
      <c r="I132" s="184">
        <v>0</v>
      </c>
      <c r="J132" s="184">
        <v>0</v>
      </c>
      <c r="K132" s="184">
        <v>1</v>
      </c>
      <c r="L132" s="184">
        <v>1</v>
      </c>
      <c r="M132" s="184">
        <v>1</v>
      </c>
      <c r="N132" s="184">
        <v>1</v>
      </c>
      <c r="O132" s="184">
        <v>1</v>
      </c>
      <c r="P132" s="184">
        <v>1</v>
      </c>
      <c r="Q132" s="184">
        <v>1</v>
      </c>
      <c r="R132" s="184">
        <v>1</v>
      </c>
      <c r="S132" s="185">
        <v>8.31</v>
      </c>
      <c r="T132" s="185">
        <v>9.18</v>
      </c>
      <c r="U132" s="185">
        <v>9.2200000000000006</v>
      </c>
      <c r="V132" s="185">
        <v>9.68</v>
      </c>
    </row>
    <row r="133" spans="1:22" ht="15.75" thickBot="1" x14ac:dyDescent="0.3">
      <c r="A133" s="186" t="s">
        <v>253</v>
      </c>
      <c r="B133" s="187" t="s">
        <v>252</v>
      </c>
      <c r="C133" s="188">
        <v>0</v>
      </c>
      <c r="D133" s="188">
        <v>0</v>
      </c>
      <c r="E133" s="188">
        <v>0</v>
      </c>
      <c r="F133" s="188">
        <v>0</v>
      </c>
      <c r="G133" s="188">
        <v>0</v>
      </c>
      <c r="H133" s="188">
        <v>0</v>
      </c>
      <c r="I133" s="188">
        <v>0</v>
      </c>
      <c r="J133" s="188">
        <v>0</v>
      </c>
      <c r="K133" s="188">
        <v>1</v>
      </c>
      <c r="L133" s="188">
        <v>1</v>
      </c>
      <c r="M133" s="188">
        <v>1</v>
      </c>
      <c r="N133" s="188">
        <v>1</v>
      </c>
      <c r="O133" s="188">
        <v>1</v>
      </c>
      <c r="P133" s="188">
        <v>1</v>
      </c>
      <c r="Q133" s="188">
        <v>1</v>
      </c>
      <c r="R133" s="188">
        <v>1</v>
      </c>
      <c r="S133" s="189">
        <v>8.31</v>
      </c>
      <c r="T133" s="189">
        <v>9.18</v>
      </c>
      <c r="U133" s="189">
        <v>9.2200000000000006</v>
      </c>
      <c r="V133" s="189">
        <v>9.68</v>
      </c>
    </row>
    <row r="134" spans="1:22" ht="15.75" thickBot="1" x14ac:dyDescent="0.3">
      <c r="A134" s="182" t="s">
        <v>254</v>
      </c>
      <c r="B134" s="183" t="s">
        <v>255</v>
      </c>
      <c r="C134" s="184">
        <v>0</v>
      </c>
      <c r="D134" s="184">
        <v>0</v>
      </c>
      <c r="E134" s="184">
        <v>0</v>
      </c>
      <c r="F134" s="184">
        <v>0</v>
      </c>
      <c r="G134" s="184">
        <v>0</v>
      </c>
      <c r="H134" s="184">
        <v>0</v>
      </c>
      <c r="I134" s="184">
        <v>0</v>
      </c>
      <c r="J134" s="184">
        <v>0</v>
      </c>
      <c r="K134" s="184">
        <v>1</v>
      </c>
      <c r="L134" s="184">
        <v>1</v>
      </c>
      <c r="M134" s="184">
        <v>1</v>
      </c>
      <c r="N134" s="184">
        <v>1</v>
      </c>
      <c r="O134" s="184">
        <v>1</v>
      </c>
      <c r="P134" s="184">
        <v>1</v>
      </c>
      <c r="Q134" s="184">
        <v>1</v>
      </c>
      <c r="R134" s="184">
        <v>1</v>
      </c>
      <c r="S134" s="185">
        <v>1.94</v>
      </c>
      <c r="T134" s="185">
        <v>2.0299999999999998</v>
      </c>
      <c r="U134" s="185">
        <v>2.04</v>
      </c>
      <c r="V134" s="185">
        <v>2.23</v>
      </c>
    </row>
    <row r="135" spans="1:22" ht="15.75" thickBot="1" x14ac:dyDescent="0.3">
      <c r="A135" s="186" t="s">
        <v>256</v>
      </c>
      <c r="B135" s="187" t="s">
        <v>255</v>
      </c>
      <c r="C135" s="188">
        <v>0</v>
      </c>
      <c r="D135" s="188">
        <v>0</v>
      </c>
      <c r="E135" s="188">
        <v>0</v>
      </c>
      <c r="F135" s="188">
        <v>0</v>
      </c>
      <c r="G135" s="188">
        <v>0</v>
      </c>
      <c r="H135" s="188">
        <v>0</v>
      </c>
      <c r="I135" s="188">
        <v>0</v>
      </c>
      <c r="J135" s="188">
        <v>0</v>
      </c>
      <c r="K135" s="188">
        <v>1</v>
      </c>
      <c r="L135" s="188">
        <v>1</v>
      </c>
      <c r="M135" s="188">
        <v>1</v>
      </c>
      <c r="N135" s="188">
        <v>1</v>
      </c>
      <c r="O135" s="188">
        <v>1</v>
      </c>
      <c r="P135" s="188">
        <v>1</v>
      </c>
      <c r="Q135" s="188">
        <v>1</v>
      </c>
      <c r="R135" s="188">
        <v>1</v>
      </c>
      <c r="S135" s="189">
        <v>1.94</v>
      </c>
      <c r="T135" s="189">
        <v>2.0299999999999998</v>
      </c>
      <c r="U135" s="189">
        <v>2.04</v>
      </c>
      <c r="V135" s="189">
        <v>2.23</v>
      </c>
    </row>
    <row r="136" spans="1:22" ht="15.75" thickBot="1" x14ac:dyDescent="0.3">
      <c r="A136" s="182" t="s">
        <v>257</v>
      </c>
      <c r="B136" s="183" t="s">
        <v>258</v>
      </c>
      <c r="C136" s="184">
        <v>0</v>
      </c>
      <c r="D136" s="184">
        <v>0</v>
      </c>
      <c r="E136" s="184">
        <v>0</v>
      </c>
      <c r="F136" s="184">
        <v>0</v>
      </c>
      <c r="G136" s="184">
        <v>0</v>
      </c>
      <c r="H136" s="184">
        <v>0</v>
      </c>
      <c r="I136" s="184">
        <v>0</v>
      </c>
      <c r="J136" s="184">
        <v>0</v>
      </c>
      <c r="K136" s="184">
        <v>1</v>
      </c>
      <c r="L136" s="184">
        <v>1</v>
      </c>
      <c r="M136" s="184">
        <v>1</v>
      </c>
      <c r="N136" s="184">
        <v>1</v>
      </c>
      <c r="O136" s="184">
        <v>1</v>
      </c>
      <c r="P136" s="184">
        <v>1</v>
      </c>
      <c r="Q136" s="184">
        <v>1</v>
      </c>
      <c r="R136" s="184">
        <v>1</v>
      </c>
      <c r="S136" s="185">
        <v>0.43</v>
      </c>
      <c r="T136" s="185">
        <v>0.45</v>
      </c>
      <c r="U136" s="185">
        <v>0.46</v>
      </c>
      <c r="V136" s="185">
        <v>0.48</v>
      </c>
    </row>
    <row r="137" spans="1:22" ht="15.75" thickBot="1" x14ac:dyDescent="0.3">
      <c r="A137" s="186" t="s">
        <v>259</v>
      </c>
      <c r="B137" s="187" t="s">
        <v>258</v>
      </c>
      <c r="C137" s="188">
        <v>0</v>
      </c>
      <c r="D137" s="188">
        <v>0</v>
      </c>
      <c r="E137" s="188">
        <v>0</v>
      </c>
      <c r="F137" s="188">
        <v>0</v>
      </c>
      <c r="G137" s="188">
        <v>0</v>
      </c>
      <c r="H137" s="188">
        <v>0</v>
      </c>
      <c r="I137" s="188">
        <v>0</v>
      </c>
      <c r="J137" s="188">
        <v>0</v>
      </c>
      <c r="K137" s="188">
        <v>1</v>
      </c>
      <c r="L137" s="188">
        <v>1</v>
      </c>
      <c r="M137" s="188">
        <v>1</v>
      </c>
      <c r="N137" s="188">
        <v>1</v>
      </c>
      <c r="O137" s="188">
        <v>1</v>
      </c>
      <c r="P137" s="188">
        <v>1</v>
      </c>
      <c r="Q137" s="188">
        <v>1</v>
      </c>
      <c r="R137" s="188">
        <v>1</v>
      </c>
      <c r="S137" s="189">
        <v>0.43</v>
      </c>
      <c r="T137" s="189">
        <v>0.45</v>
      </c>
      <c r="U137" s="189">
        <v>0.46</v>
      </c>
      <c r="V137" s="189">
        <v>0.48</v>
      </c>
    </row>
    <row r="138" spans="1:22" ht="15.75" thickBot="1" x14ac:dyDescent="0.3">
      <c r="A138" s="182" t="s">
        <v>260</v>
      </c>
      <c r="B138" s="183" t="s">
        <v>261</v>
      </c>
      <c r="C138" s="184">
        <v>0</v>
      </c>
      <c r="D138" s="184">
        <v>0</v>
      </c>
      <c r="E138" s="184">
        <v>0</v>
      </c>
      <c r="F138" s="184">
        <v>0</v>
      </c>
      <c r="G138" s="184">
        <v>0</v>
      </c>
      <c r="H138" s="184">
        <v>0</v>
      </c>
      <c r="I138" s="184">
        <v>0</v>
      </c>
      <c r="J138" s="184">
        <v>0</v>
      </c>
      <c r="K138" s="184">
        <v>1</v>
      </c>
      <c r="L138" s="184">
        <v>1</v>
      </c>
      <c r="M138" s="184">
        <v>1</v>
      </c>
      <c r="N138" s="184">
        <v>1</v>
      </c>
      <c r="O138" s="184">
        <v>1</v>
      </c>
      <c r="P138" s="184">
        <v>1</v>
      </c>
      <c r="Q138" s="184">
        <v>1</v>
      </c>
      <c r="R138" s="184">
        <v>1</v>
      </c>
      <c r="S138" s="185">
        <v>0.68</v>
      </c>
      <c r="T138" s="185">
        <v>0.71</v>
      </c>
      <c r="U138" s="185">
        <v>0.71</v>
      </c>
      <c r="V138" s="185">
        <v>0.84</v>
      </c>
    </row>
    <row r="139" spans="1:22" ht="15.75" thickBot="1" x14ac:dyDescent="0.3">
      <c r="A139" s="186" t="s">
        <v>262</v>
      </c>
      <c r="B139" s="187" t="s">
        <v>261</v>
      </c>
      <c r="C139" s="188">
        <v>0</v>
      </c>
      <c r="D139" s="188">
        <v>0</v>
      </c>
      <c r="E139" s="188">
        <v>0</v>
      </c>
      <c r="F139" s="188">
        <v>0</v>
      </c>
      <c r="G139" s="188">
        <v>0</v>
      </c>
      <c r="H139" s="188">
        <v>0</v>
      </c>
      <c r="I139" s="188">
        <v>0</v>
      </c>
      <c r="J139" s="188">
        <v>0</v>
      </c>
      <c r="K139" s="188">
        <v>1</v>
      </c>
      <c r="L139" s="188">
        <v>1</v>
      </c>
      <c r="M139" s="188">
        <v>1</v>
      </c>
      <c r="N139" s="188">
        <v>1</v>
      </c>
      <c r="O139" s="188">
        <v>1</v>
      </c>
      <c r="P139" s="188">
        <v>1</v>
      </c>
      <c r="Q139" s="188">
        <v>1</v>
      </c>
      <c r="R139" s="188">
        <v>1</v>
      </c>
      <c r="S139" s="189">
        <v>0.68</v>
      </c>
      <c r="T139" s="189">
        <v>0.71</v>
      </c>
      <c r="U139" s="189">
        <v>0.71</v>
      </c>
      <c r="V139" s="189">
        <v>0.84</v>
      </c>
    </row>
    <row r="140" spans="1:22" ht="15.75" thickBot="1" x14ac:dyDescent="0.3">
      <c r="A140" s="182" t="s">
        <v>263</v>
      </c>
      <c r="B140" s="183" t="s">
        <v>264</v>
      </c>
      <c r="C140" s="184">
        <v>0</v>
      </c>
      <c r="D140" s="184">
        <v>0</v>
      </c>
      <c r="E140" s="184">
        <v>0</v>
      </c>
      <c r="F140" s="184">
        <v>0</v>
      </c>
      <c r="G140" s="184">
        <v>0</v>
      </c>
      <c r="H140" s="184">
        <v>0</v>
      </c>
      <c r="I140" s="184">
        <v>0</v>
      </c>
      <c r="J140" s="184">
        <v>0</v>
      </c>
      <c r="K140" s="184">
        <v>1</v>
      </c>
      <c r="L140" s="184">
        <v>1</v>
      </c>
      <c r="M140" s="184">
        <v>1</v>
      </c>
      <c r="N140" s="184">
        <v>1</v>
      </c>
      <c r="O140" s="184">
        <v>1</v>
      </c>
      <c r="P140" s="184">
        <v>1</v>
      </c>
      <c r="Q140" s="184">
        <v>1</v>
      </c>
      <c r="R140" s="184">
        <v>1</v>
      </c>
      <c r="S140" s="185">
        <v>0.94</v>
      </c>
      <c r="T140" s="185">
        <v>1.02</v>
      </c>
      <c r="U140" s="185">
        <v>1.02</v>
      </c>
      <c r="V140" s="185">
        <v>1.1299999999999999</v>
      </c>
    </row>
    <row r="141" spans="1:22" ht="15.75" thickBot="1" x14ac:dyDescent="0.3">
      <c r="A141" s="196">
        <v>9110</v>
      </c>
      <c r="B141" s="187" t="s">
        <v>264</v>
      </c>
      <c r="C141" s="188">
        <v>0</v>
      </c>
      <c r="D141" s="188">
        <v>0</v>
      </c>
      <c r="E141" s="188">
        <v>0</v>
      </c>
      <c r="F141" s="188">
        <v>0</v>
      </c>
      <c r="G141" s="188">
        <v>0</v>
      </c>
      <c r="H141" s="188">
        <v>0</v>
      </c>
      <c r="I141" s="188">
        <v>0</v>
      </c>
      <c r="J141" s="188">
        <v>0</v>
      </c>
      <c r="K141" s="188">
        <v>1</v>
      </c>
      <c r="L141" s="188">
        <v>1</v>
      </c>
      <c r="M141" s="188">
        <v>1</v>
      </c>
      <c r="N141" s="188">
        <v>1</v>
      </c>
      <c r="O141" s="188">
        <v>1</v>
      </c>
      <c r="P141" s="188">
        <v>1</v>
      </c>
      <c r="Q141" s="188">
        <v>1</v>
      </c>
      <c r="R141" s="188">
        <v>1</v>
      </c>
      <c r="S141" s="189">
        <v>0.94</v>
      </c>
      <c r="T141" s="189">
        <v>1.02</v>
      </c>
      <c r="U141" s="189">
        <v>1.02</v>
      </c>
      <c r="V141" s="189">
        <v>1.1299999999999999</v>
      </c>
    </row>
    <row r="142" spans="1:22" ht="15.75" thickBot="1" x14ac:dyDescent="0.3">
      <c r="A142" s="182" t="s">
        <v>266</v>
      </c>
      <c r="B142" s="183" t="s">
        <v>267</v>
      </c>
      <c r="C142" s="184">
        <v>0</v>
      </c>
      <c r="D142" s="184">
        <v>0</v>
      </c>
      <c r="E142" s="184">
        <v>0</v>
      </c>
      <c r="F142" s="184">
        <v>0</v>
      </c>
      <c r="G142" s="184">
        <v>0</v>
      </c>
      <c r="H142" s="184">
        <v>0</v>
      </c>
      <c r="I142" s="184">
        <v>0</v>
      </c>
      <c r="J142" s="184">
        <v>0</v>
      </c>
      <c r="K142" s="184">
        <v>1</v>
      </c>
      <c r="L142" s="184">
        <v>1</v>
      </c>
      <c r="M142" s="184">
        <v>1</v>
      </c>
      <c r="N142" s="184">
        <v>1</v>
      </c>
      <c r="O142" s="184">
        <v>1</v>
      </c>
      <c r="P142" s="184">
        <v>1</v>
      </c>
      <c r="Q142" s="184">
        <v>1</v>
      </c>
      <c r="R142" s="184">
        <v>1</v>
      </c>
      <c r="S142" s="185">
        <v>0.72</v>
      </c>
      <c r="T142" s="185">
        <v>0.76</v>
      </c>
      <c r="U142" s="185">
        <v>0.76</v>
      </c>
      <c r="V142" s="185">
        <v>0.85</v>
      </c>
    </row>
    <row r="143" spans="1:22" x14ac:dyDescent="0.25">
      <c r="A143" s="296" t="s">
        <v>268</v>
      </c>
      <c r="B143" s="197" t="s">
        <v>1326</v>
      </c>
      <c r="C143" s="290">
        <v>0</v>
      </c>
      <c r="D143" s="290">
        <v>0</v>
      </c>
      <c r="E143" s="290">
        <v>0</v>
      </c>
      <c r="F143" s="290">
        <v>0</v>
      </c>
      <c r="G143" s="290">
        <v>0</v>
      </c>
      <c r="H143" s="290">
        <v>0</v>
      </c>
      <c r="I143" s="290">
        <v>0</v>
      </c>
      <c r="J143" s="290">
        <v>0</v>
      </c>
      <c r="K143" s="290">
        <v>1</v>
      </c>
      <c r="L143" s="290">
        <v>1</v>
      </c>
      <c r="M143" s="290">
        <v>1</v>
      </c>
      <c r="N143" s="290">
        <v>1</v>
      </c>
      <c r="O143" s="290">
        <v>1</v>
      </c>
      <c r="P143" s="290">
        <v>1</v>
      </c>
      <c r="Q143" s="290">
        <v>1</v>
      </c>
      <c r="R143" s="290">
        <v>1</v>
      </c>
      <c r="S143" s="288">
        <v>0.72</v>
      </c>
      <c r="T143" s="288">
        <v>0.76</v>
      </c>
      <c r="U143" s="288">
        <v>0.76</v>
      </c>
      <c r="V143" s="288">
        <v>0.85</v>
      </c>
    </row>
    <row r="144" spans="1:22" ht="15.75" thickBot="1" x14ac:dyDescent="0.3">
      <c r="A144" s="297"/>
      <c r="B144" s="187" t="s">
        <v>1327</v>
      </c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1"/>
      <c r="N144" s="291"/>
      <c r="O144" s="291"/>
      <c r="P144" s="291"/>
      <c r="Q144" s="291"/>
      <c r="R144" s="291"/>
      <c r="S144" s="289"/>
      <c r="T144" s="289"/>
      <c r="U144" s="289"/>
      <c r="V144" s="289"/>
    </row>
    <row r="145" spans="1:22" ht="15.75" thickBot="1" x14ac:dyDescent="0.3">
      <c r="A145" s="182" t="s">
        <v>269</v>
      </c>
      <c r="B145" s="183" t="s">
        <v>270</v>
      </c>
      <c r="C145" s="184">
        <v>0</v>
      </c>
      <c r="D145" s="184">
        <v>0</v>
      </c>
      <c r="E145" s="184">
        <v>0</v>
      </c>
      <c r="F145" s="184">
        <v>0</v>
      </c>
      <c r="G145" s="184">
        <v>0.56999999999999995</v>
      </c>
      <c r="H145" s="184">
        <v>-0.02</v>
      </c>
      <c r="I145" s="184">
        <v>0</v>
      </c>
      <c r="J145" s="184">
        <v>0.05</v>
      </c>
      <c r="K145" s="184">
        <v>0.93</v>
      </c>
      <c r="L145" s="184">
        <v>0.91</v>
      </c>
      <c r="M145" s="184">
        <v>0.93</v>
      </c>
      <c r="N145" s="184">
        <v>0.89</v>
      </c>
      <c r="O145" s="184">
        <v>1</v>
      </c>
      <c r="P145" s="184">
        <v>1</v>
      </c>
      <c r="Q145" s="184">
        <v>1</v>
      </c>
      <c r="R145" s="184">
        <v>0.99</v>
      </c>
      <c r="S145" s="185">
        <v>0.6</v>
      </c>
      <c r="T145" s="185">
        <v>0.61</v>
      </c>
      <c r="U145" s="185">
        <v>0.64</v>
      </c>
      <c r="V145" s="185">
        <v>1.2</v>
      </c>
    </row>
    <row r="146" spans="1:22" ht="15.75" thickBot="1" x14ac:dyDescent="0.3">
      <c r="A146" s="186" t="s">
        <v>271</v>
      </c>
      <c r="B146" s="187" t="s">
        <v>272</v>
      </c>
      <c r="C146" s="188">
        <v>0</v>
      </c>
      <c r="D146" s="188">
        <v>0</v>
      </c>
      <c r="E146" s="188">
        <v>0</v>
      </c>
      <c r="F146" s="188">
        <v>0</v>
      </c>
      <c r="G146" s="188">
        <v>0.56999999999999995</v>
      </c>
      <c r="H146" s="188">
        <v>-0.02</v>
      </c>
      <c r="I146" s="188">
        <v>0</v>
      </c>
      <c r="J146" s="188">
        <v>0.1</v>
      </c>
      <c r="K146" s="188">
        <v>0.93</v>
      </c>
      <c r="L146" s="188">
        <v>0.91</v>
      </c>
      <c r="M146" s="188">
        <v>0.93</v>
      </c>
      <c r="N146" s="188">
        <v>0.94</v>
      </c>
      <c r="O146" s="188">
        <v>1</v>
      </c>
      <c r="P146" s="188">
        <v>1</v>
      </c>
      <c r="Q146" s="188">
        <v>1</v>
      </c>
      <c r="R146" s="188">
        <v>1</v>
      </c>
      <c r="S146" s="189">
        <v>0.6</v>
      </c>
      <c r="T146" s="189">
        <v>0.61</v>
      </c>
      <c r="U146" s="189">
        <v>0.64</v>
      </c>
      <c r="V146" s="189">
        <v>0.72</v>
      </c>
    </row>
    <row r="147" spans="1:22" ht="15.75" thickBot="1" x14ac:dyDescent="0.3">
      <c r="A147" s="186" t="s">
        <v>361</v>
      </c>
      <c r="B147" s="187" t="s">
        <v>362</v>
      </c>
      <c r="C147" s="188">
        <v>0</v>
      </c>
      <c r="D147" s="188">
        <v>0</v>
      </c>
      <c r="E147" s="188">
        <v>0</v>
      </c>
      <c r="F147" s="188">
        <v>0</v>
      </c>
      <c r="G147" s="195"/>
      <c r="H147" s="195"/>
      <c r="I147" s="195"/>
      <c r="J147" s="188">
        <v>-0.01</v>
      </c>
      <c r="K147" s="195"/>
      <c r="L147" s="195"/>
      <c r="M147" s="195"/>
      <c r="N147" s="188">
        <v>0.81</v>
      </c>
      <c r="O147" s="195"/>
      <c r="P147" s="195"/>
      <c r="Q147" s="195"/>
      <c r="R147" s="188">
        <v>0.97</v>
      </c>
      <c r="S147" s="189">
        <v>0</v>
      </c>
      <c r="T147" s="189">
        <v>0</v>
      </c>
      <c r="U147" s="189">
        <v>0</v>
      </c>
      <c r="V147" s="189">
        <v>0.47</v>
      </c>
    </row>
    <row r="148" spans="1:22" ht="15.75" thickBot="1" x14ac:dyDescent="0.3">
      <c r="A148" s="182" t="s">
        <v>273</v>
      </c>
      <c r="B148" s="183" t="s">
        <v>274</v>
      </c>
      <c r="C148" s="184">
        <v>0</v>
      </c>
      <c r="D148" s="184">
        <v>0</v>
      </c>
      <c r="E148" s="184">
        <v>0</v>
      </c>
      <c r="F148" s="184">
        <v>0</v>
      </c>
      <c r="G148" s="184">
        <v>0.7</v>
      </c>
      <c r="H148" s="184">
        <v>0.94</v>
      </c>
      <c r="I148" s="184">
        <v>0.92</v>
      </c>
      <c r="J148" s="184">
        <v>1.23</v>
      </c>
      <c r="K148" s="184">
        <v>0.73</v>
      </c>
      <c r="L148" s="184">
        <v>0.95</v>
      </c>
      <c r="M148" s="184">
        <v>0.95</v>
      </c>
      <c r="N148" s="184">
        <v>0.92</v>
      </c>
      <c r="O148" s="184">
        <v>0.8</v>
      </c>
      <c r="P148" s="184">
        <v>0.84</v>
      </c>
      <c r="Q148" s="184">
        <v>0.76</v>
      </c>
      <c r="R148" s="184">
        <v>0.73</v>
      </c>
      <c r="S148" s="185">
        <v>1.41</v>
      </c>
      <c r="T148" s="185">
        <v>3.26</v>
      </c>
      <c r="U148" s="185">
        <v>3.22</v>
      </c>
      <c r="V148" s="185">
        <v>3.81</v>
      </c>
    </row>
    <row r="149" spans="1:22" ht="15.75" thickBot="1" x14ac:dyDescent="0.3">
      <c r="A149" s="186" t="s">
        <v>275</v>
      </c>
      <c r="B149" s="187" t="s">
        <v>274</v>
      </c>
      <c r="C149" s="188">
        <v>0</v>
      </c>
      <c r="D149" s="188">
        <v>0</v>
      </c>
      <c r="E149" s="188">
        <v>0</v>
      </c>
      <c r="F149" s="188">
        <v>0</v>
      </c>
      <c r="G149" s="188">
        <v>0.7</v>
      </c>
      <c r="H149" s="188">
        <v>0.94</v>
      </c>
      <c r="I149" s="188">
        <v>0.92</v>
      </c>
      <c r="J149" s="188">
        <v>1.23</v>
      </c>
      <c r="K149" s="188">
        <v>0.73</v>
      </c>
      <c r="L149" s="188">
        <v>0.95</v>
      </c>
      <c r="M149" s="188">
        <v>0.95</v>
      </c>
      <c r="N149" s="188">
        <v>0.92</v>
      </c>
      <c r="O149" s="188">
        <v>0.8</v>
      </c>
      <c r="P149" s="188">
        <v>0.84</v>
      </c>
      <c r="Q149" s="188">
        <v>0.76</v>
      </c>
      <c r="R149" s="188">
        <v>0.73</v>
      </c>
      <c r="S149" s="189">
        <v>1.41</v>
      </c>
      <c r="T149" s="189">
        <v>3.26</v>
      </c>
      <c r="U149" s="189">
        <v>3.22</v>
      </c>
      <c r="V149" s="189">
        <v>3.81</v>
      </c>
    </row>
    <row r="150" spans="1:22" ht="15.75" thickBot="1" x14ac:dyDescent="0.3">
      <c r="A150" s="182" t="s">
        <v>276</v>
      </c>
      <c r="B150" s="183" t="s">
        <v>277</v>
      </c>
      <c r="C150" s="184">
        <v>0</v>
      </c>
      <c r="D150" s="184">
        <v>0</v>
      </c>
      <c r="E150" s="184">
        <v>0</v>
      </c>
      <c r="F150" s="184">
        <v>0</v>
      </c>
      <c r="G150" s="184">
        <v>0.01</v>
      </c>
      <c r="H150" s="184">
        <v>-0.09</v>
      </c>
      <c r="I150" s="184">
        <v>0.04</v>
      </c>
      <c r="J150" s="184">
        <v>0.55000000000000004</v>
      </c>
      <c r="K150" s="184">
        <v>0.83</v>
      </c>
      <c r="L150" s="184">
        <v>0.9</v>
      </c>
      <c r="M150" s="184">
        <v>0.9</v>
      </c>
      <c r="N150" s="184">
        <v>0.9</v>
      </c>
      <c r="O150" s="184">
        <v>0.99</v>
      </c>
      <c r="P150" s="184">
        <v>1</v>
      </c>
      <c r="Q150" s="184">
        <v>0.99</v>
      </c>
      <c r="R150" s="184">
        <v>0.6</v>
      </c>
      <c r="S150" s="185">
        <v>0.66</v>
      </c>
      <c r="T150" s="185">
        <v>0.91</v>
      </c>
      <c r="U150" s="185">
        <v>1.05</v>
      </c>
      <c r="V150" s="185">
        <v>1.85</v>
      </c>
    </row>
    <row r="151" spans="1:22" ht="15.75" thickBot="1" x14ac:dyDescent="0.3">
      <c r="A151" s="186" t="s">
        <v>278</v>
      </c>
      <c r="B151" s="187" t="s">
        <v>277</v>
      </c>
      <c r="C151" s="188">
        <v>0</v>
      </c>
      <c r="D151" s="188">
        <v>0</v>
      </c>
      <c r="E151" s="188">
        <v>0</v>
      </c>
      <c r="F151" s="188">
        <v>0</v>
      </c>
      <c r="G151" s="188">
        <v>0.01</v>
      </c>
      <c r="H151" s="188">
        <v>-0.09</v>
      </c>
      <c r="I151" s="188">
        <v>0.04</v>
      </c>
      <c r="J151" s="188">
        <v>0.55000000000000004</v>
      </c>
      <c r="K151" s="188">
        <v>0.83</v>
      </c>
      <c r="L151" s="188">
        <v>0.9</v>
      </c>
      <c r="M151" s="188">
        <v>0.9</v>
      </c>
      <c r="N151" s="188">
        <v>0.9</v>
      </c>
      <c r="O151" s="188">
        <v>0.99</v>
      </c>
      <c r="P151" s="188">
        <v>1</v>
      </c>
      <c r="Q151" s="188">
        <v>0.99</v>
      </c>
      <c r="R151" s="188">
        <v>0.6</v>
      </c>
      <c r="S151" s="189">
        <v>0.66</v>
      </c>
      <c r="T151" s="189">
        <v>0.91</v>
      </c>
      <c r="U151" s="189">
        <v>1.05</v>
      </c>
      <c r="V151" s="189">
        <v>1.85</v>
      </c>
    </row>
    <row r="152" spans="1:22" ht="15.75" thickBot="1" x14ac:dyDescent="0.3">
      <c r="A152" s="182" t="s">
        <v>279</v>
      </c>
      <c r="B152" s="183" t="s">
        <v>280</v>
      </c>
      <c r="C152" s="184">
        <v>0</v>
      </c>
      <c r="D152" s="184">
        <v>0</v>
      </c>
      <c r="E152" s="184">
        <v>0</v>
      </c>
      <c r="F152" s="184">
        <v>0</v>
      </c>
      <c r="G152" s="184">
        <v>0.08</v>
      </c>
      <c r="H152" s="184">
        <v>0.05</v>
      </c>
      <c r="I152" s="184">
        <v>0.1</v>
      </c>
      <c r="J152" s="184">
        <v>7.0000000000000007E-2</v>
      </c>
      <c r="K152" s="184">
        <v>0.95</v>
      </c>
      <c r="L152" s="184">
        <v>0.97</v>
      </c>
      <c r="M152" s="184">
        <v>0.99</v>
      </c>
      <c r="N152" s="184">
        <v>0.96</v>
      </c>
      <c r="O152" s="184">
        <v>1</v>
      </c>
      <c r="P152" s="184">
        <v>1</v>
      </c>
      <c r="Q152" s="184">
        <v>1</v>
      </c>
      <c r="R152" s="184">
        <v>1</v>
      </c>
      <c r="S152" s="185">
        <v>0.32</v>
      </c>
      <c r="T152" s="185">
        <v>0.35</v>
      </c>
      <c r="U152" s="185">
        <v>0.38</v>
      </c>
      <c r="V152" s="185">
        <v>0.39</v>
      </c>
    </row>
    <row r="153" spans="1:22" ht="15.75" thickBot="1" x14ac:dyDescent="0.3">
      <c r="A153" s="196">
        <v>9120</v>
      </c>
      <c r="B153" s="187" t="s">
        <v>282</v>
      </c>
      <c r="C153" s="188">
        <v>0</v>
      </c>
      <c r="D153" s="188">
        <v>0</v>
      </c>
      <c r="E153" s="188">
        <v>0</v>
      </c>
      <c r="F153" s="188">
        <v>0</v>
      </c>
      <c r="G153" s="188">
        <v>0.08</v>
      </c>
      <c r="H153" s="188">
        <v>0.05</v>
      </c>
      <c r="I153" s="188">
        <v>0.1</v>
      </c>
      <c r="J153" s="188">
        <v>7.0000000000000007E-2</v>
      </c>
      <c r="K153" s="188">
        <v>0.95</v>
      </c>
      <c r="L153" s="188">
        <v>0.97</v>
      </c>
      <c r="M153" s="188">
        <v>0.99</v>
      </c>
      <c r="N153" s="188">
        <v>0.96</v>
      </c>
      <c r="O153" s="188">
        <v>1</v>
      </c>
      <c r="P153" s="188">
        <v>1</v>
      </c>
      <c r="Q153" s="188">
        <v>1</v>
      </c>
      <c r="R153" s="188">
        <v>1</v>
      </c>
      <c r="S153" s="189">
        <v>0.32</v>
      </c>
      <c r="T153" s="189">
        <v>0.35</v>
      </c>
      <c r="U153" s="189">
        <v>0.38</v>
      </c>
      <c r="V153" s="189">
        <v>0.39</v>
      </c>
    </row>
    <row r="154" spans="1:22" ht="15.75" thickBot="1" x14ac:dyDescent="0.3">
      <c r="A154" s="182" t="s">
        <v>284</v>
      </c>
      <c r="B154" s="183" t="s">
        <v>285</v>
      </c>
      <c r="C154" s="184">
        <v>0</v>
      </c>
      <c r="D154" s="184">
        <v>0</v>
      </c>
      <c r="E154" s="184">
        <v>0</v>
      </c>
      <c r="F154" s="184">
        <v>0</v>
      </c>
      <c r="G154" s="184">
        <v>0.25</v>
      </c>
      <c r="H154" s="184">
        <v>0.08</v>
      </c>
      <c r="I154" s="184">
        <v>0.14000000000000001</v>
      </c>
      <c r="J154" s="184">
        <v>7.0000000000000007E-2</v>
      </c>
      <c r="K154" s="184">
        <v>0.93</v>
      </c>
      <c r="L154" s="184">
        <v>0.95</v>
      </c>
      <c r="M154" s="184">
        <v>0.88</v>
      </c>
      <c r="N154" s="184">
        <v>0.93</v>
      </c>
      <c r="O154" s="184">
        <v>0.9</v>
      </c>
      <c r="P154" s="184">
        <v>0.89</v>
      </c>
      <c r="Q154" s="184">
        <v>0.95</v>
      </c>
      <c r="R154" s="184">
        <v>0.97</v>
      </c>
      <c r="S154" s="185">
        <v>10.63</v>
      </c>
      <c r="T154" s="185">
        <v>11.59</v>
      </c>
      <c r="U154" s="185">
        <v>11.36</v>
      </c>
      <c r="V154" s="185">
        <v>11.58</v>
      </c>
    </row>
    <row r="155" spans="1:22" ht="15.75" thickBot="1" x14ac:dyDescent="0.3">
      <c r="A155" s="186" t="s">
        <v>286</v>
      </c>
      <c r="B155" s="187" t="s">
        <v>287</v>
      </c>
      <c r="C155" s="188">
        <v>0</v>
      </c>
      <c r="D155" s="188">
        <v>0</v>
      </c>
      <c r="E155" s="188">
        <v>0</v>
      </c>
      <c r="F155" s="188">
        <v>0</v>
      </c>
      <c r="G155" s="188">
        <v>0.24</v>
      </c>
      <c r="H155" s="188">
        <v>0.12</v>
      </c>
      <c r="I155" s="188">
        <v>0.22</v>
      </c>
      <c r="J155" s="188">
        <v>0.08</v>
      </c>
      <c r="K155" s="188">
        <v>0.92</v>
      </c>
      <c r="L155" s="188">
        <v>0.95</v>
      </c>
      <c r="M155" s="188">
        <v>0.94</v>
      </c>
      <c r="N155" s="188">
        <v>0.92</v>
      </c>
      <c r="O155" s="188">
        <v>0.96</v>
      </c>
      <c r="P155" s="188">
        <v>0.96</v>
      </c>
      <c r="Q155" s="188">
        <v>0.96</v>
      </c>
      <c r="R155" s="188">
        <v>0.95</v>
      </c>
      <c r="S155" s="189">
        <v>5.4</v>
      </c>
      <c r="T155" s="189">
        <v>5.82</v>
      </c>
      <c r="U155" s="189">
        <v>6.25</v>
      </c>
      <c r="V155" s="189">
        <v>8.01</v>
      </c>
    </row>
    <row r="156" spans="1:22" ht="15.75" thickBot="1" x14ac:dyDescent="0.3">
      <c r="A156" s="186" t="s">
        <v>288</v>
      </c>
      <c r="B156" s="187" t="s">
        <v>289</v>
      </c>
      <c r="C156" s="188">
        <v>0</v>
      </c>
      <c r="D156" s="188">
        <v>0</v>
      </c>
      <c r="E156" s="188">
        <v>0</v>
      </c>
      <c r="F156" s="188">
        <v>0</v>
      </c>
      <c r="G156" s="188">
        <v>0.03</v>
      </c>
      <c r="H156" s="188">
        <v>0</v>
      </c>
      <c r="I156" s="188">
        <v>0.03</v>
      </c>
      <c r="J156" s="188">
        <v>0.1</v>
      </c>
      <c r="K156" s="188">
        <v>0.99</v>
      </c>
      <c r="L156" s="188">
        <v>0.98</v>
      </c>
      <c r="M156" s="188">
        <v>0.98</v>
      </c>
      <c r="N156" s="188">
        <v>0.97</v>
      </c>
      <c r="O156" s="188">
        <v>1</v>
      </c>
      <c r="P156" s="188">
        <v>1</v>
      </c>
      <c r="Q156" s="188">
        <v>1</v>
      </c>
      <c r="R156" s="188">
        <v>1</v>
      </c>
      <c r="S156" s="189">
        <v>2.2200000000000002</v>
      </c>
      <c r="T156" s="189">
        <v>2.2599999999999998</v>
      </c>
      <c r="U156" s="189">
        <v>2.33</v>
      </c>
      <c r="V156" s="189">
        <v>2.46</v>
      </c>
    </row>
    <row r="157" spans="1:22" ht="15.75" thickBot="1" x14ac:dyDescent="0.3">
      <c r="A157" s="186" t="s">
        <v>290</v>
      </c>
      <c r="B157" s="187" t="s">
        <v>291</v>
      </c>
      <c r="C157" s="188">
        <v>0</v>
      </c>
      <c r="D157" s="188">
        <v>0</v>
      </c>
      <c r="E157" s="188">
        <v>0</v>
      </c>
      <c r="F157" s="188">
        <v>0</v>
      </c>
      <c r="G157" s="188">
        <v>0.09</v>
      </c>
      <c r="H157" s="188">
        <v>7.0000000000000007E-2</v>
      </c>
      <c r="I157" s="188">
        <v>0.15</v>
      </c>
      <c r="J157" s="188">
        <v>-0.06</v>
      </c>
      <c r="K157" s="188">
        <v>0.95</v>
      </c>
      <c r="L157" s="188">
        <v>0.96</v>
      </c>
      <c r="M157" s="188">
        <v>0.95</v>
      </c>
      <c r="N157" s="188">
        <v>0.93</v>
      </c>
      <c r="O157" s="188">
        <v>1</v>
      </c>
      <c r="P157" s="188">
        <v>1</v>
      </c>
      <c r="Q157" s="188">
        <v>1</v>
      </c>
      <c r="R157" s="188">
        <v>1</v>
      </c>
      <c r="S157" s="189">
        <v>0.61</v>
      </c>
      <c r="T157" s="189">
        <v>0.65</v>
      </c>
      <c r="U157" s="189">
        <v>0.7</v>
      </c>
      <c r="V157" s="189">
        <v>0.39</v>
      </c>
    </row>
    <row r="158" spans="1:22" ht="15.75" thickBot="1" x14ac:dyDescent="0.3">
      <c r="A158" s="186" t="s">
        <v>292</v>
      </c>
      <c r="B158" s="187" t="s">
        <v>293</v>
      </c>
      <c r="C158" s="188">
        <v>0</v>
      </c>
      <c r="D158" s="188">
        <v>0</v>
      </c>
      <c r="E158" s="188">
        <v>0</v>
      </c>
      <c r="F158" s="188">
        <v>0</v>
      </c>
      <c r="G158" s="188">
        <v>0.37</v>
      </c>
      <c r="H158" s="188">
        <v>-0.01</v>
      </c>
      <c r="I158" s="188">
        <v>0.12</v>
      </c>
      <c r="J158" s="188">
        <v>-0.01</v>
      </c>
      <c r="K158" s="188">
        <v>0.94</v>
      </c>
      <c r="L158" s="188">
        <v>0.96</v>
      </c>
      <c r="M158" s="188">
        <v>0.95</v>
      </c>
      <c r="N158" s="188">
        <v>0.94</v>
      </c>
      <c r="O158" s="188">
        <v>1</v>
      </c>
      <c r="P158" s="188">
        <v>1</v>
      </c>
      <c r="Q158" s="188">
        <v>1</v>
      </c>
      <c r="R158" s="188">
        <v>1</v>
      </c>
      <c r="S158" s="189">
        <v>0.6</v>
      </c>
      <c r="T158" s="189">
        <v>0.61</v>
      </c>
      <c r="U158" s="189">
        <v>0.69</v>
      </c>
      <c r="V158" s="189">
        <v>0.71</v>
      </c>
    </row>
    <row r="159" spans="1:22" ht="15.75" thickBot="1" x14ac:dyDescent="0.3">
      <c r="A159" s="186" t="s">
        <v>351</v>
      </c>
      <c r="B159" s="187" t="s">
        <v>352</v>
      </c>
      <c r="C159" s="188">
        <v>0</v>
      </c>
      <c r="D159" s="188">
        <v>0</v>
      </c>
      <c r="E159" s="188">
        <v>0</v>
      </c>
      <c r="F159" s="188">
        <v>0</v>
      </c>
      <c r="G159" s="188">
        <v>-0.02</v>
      </c>
      <c r="H159" s="188">
        <v>0.18</v>
      </c>
      <c r="I159" s="188">
        <v>-0.1</v>
      </c>
      <c r="J159" s="195"/>
      <c r="K159" s="188">
        <v>0.77</v>
      </c>
      <c r="L159" s="188">
        <v>0.82</v>
      </c>
      <c r="M159" s="188">
        <v>0.87</v>
      </c>
      <c r="N159" s="195"/>
      <c r="O159" s="188">
        <v>0.93</v>
      </c>
      <c r="P159" s="188">
        <v>0.94</v>
      </c>
      <c r="Q159" s="188">
        <v>0.76</v>
      </c>
      <c r="R159" s="195"/>
      <c r="S159" s="189">
        <v>0.74</v>
      </c>
      <c r="T159" s="189">
        <v>1.02</v>
      </c>
      <c r="U159" s="189">
        <v>0.83</v>
      </c>
      <c r="V159" s="189">
        <v>0</v>
      </c>
    </row>
    <row r="160" spans="1:22" ht="15.75" thickBot="1" x14ac:dyDescent="0.3">
      <c r="A160" s="186" t="s">
        <v>353</v>
      </c>
      <c r="B160" s="187" t="s">
        <v>354</v>
      </c>
      <c r="C160" s="188">
        <v>0</v>
      </c>
      <c r="D160" s="188">
        <v>0</v>
      </c>
      <c r="E160" s="188">
        <v>0</v>
      </c>
      <c r="F160" s="188">
        <v>0</v>
      </c>
      <c r="G160" s="188">
        <v>5.63</v>
      </c>
      <c r="H160" s="188">
        <v>0.01</v>
      </c>
      <c r="I160" s="188">
        <v>0.17</v>
      </c>
      <c r="J160" s="188">
        <v>-0.9</v>
      </c>
      <c r="K160" s="188">
        <v>0.99</v>
      </c>
      <c r="L160" s="188">
        <v>0.96</v>
      </c>
      <c r="M160" s="188">
        <v>0.38</v>
      </c>
      <c r="N160" s="195"/>
      <c r="O160" s="188">
        <v>0.2</v>
      </c>
      <c r="P160" s="188">
        <v>0.21</v>
      </c>
      <c r="Q160" s="188">
        <v>0.83</v>
      </c>
      <c r="R160" s="195"/>
      <c r="S160" s="189">
        <v>1.05</v>
      </c>
      <c r="T160" s="189">
        <v>1.22</v>
      </c>
      <c r="U160" s="189">
        <v>0.56000000000000005</v>
      </c>
      <c r="V160" s="189">
        <v>0</v>
      </c>
    </row>
    <row r="161" spans="1:22" ht="15.75" thickBot="1" x14ac:dyDescent="0.3">
      <c r="A161" s="182" t="s">
        <v>294</v>
      </c>
      <c r="B161" s="183" t="s">
        <v>295</v>
      </c>
      <c r="C161" s="184">
        <v>0</v>
      </c>
      <c r="D161" s="184">
        <v>0</v>
      </c>
      <c r="E161" s="184">
        <v>0</v>
      </c>
      <c r="F161" s="184">
        <v>0</v>
      </c>
      <c r="G161" s="184">
        <v>0.08</v>
      </c>
      <c r="H161" s="184">
        <v>0.12</v>
      </c>
      <c r="I161" s="184">
        <v>0.19</v>
      </c>
      <c r="J161" s="184">
        <v>0.11</v>
      </c>
      <c r="K161" s="184">
        <v>0.88</v>
      </c>
      <c r="L161" s="184">
        <v>0.93</v>
      </c>
      <c r="M161" s="184">
        <v>0.93</v>
      </c>
      <c r="N161" s="184">
        <v>0.93</v>
      </c>
      <c r="O161" s="184">
        <v>0.95</v>
      </c>
      <c r="P161" s="184">
        <v>0.89</v>
      </c>
      <c r="Q161" s="184">
        <v>0.94</v>
      </c>
      <c r="R161" s="184">
        <v>0.96</v>
      </c>
      <c r="S161" s="185">
        <v>4.95</v>
      </c>
      <c r="T161" s="185">
        <v>5.54</v>
      </c>
      <c r="U161" s="185">
        <v>5.88</v>
      </c>
      <c r="V161" s="185">
        <v>6.08</v>
      </c>
    </row>
    <row r="162" spans="1:22" ht="15.75" thickBot="1" x14ac:dyDescent="0.3">
      <c r="A162" s="186" t="s">
        <v>296</v>
      </c>
      <c r="B162" s="187" t="s">
        <v>297</v>
      </c>
      <c r="C162" s="188">
        <v>0</v>
      </c>
      <c r="D162" s="188">
        <v>0</v>
      </c>
      <c r="E162" s="188">
        <v>0</v>
      </c>
      <c r="F162" s="188">
        <v>0</v>
      </c>
      <c r="G162" s="188">
        <v>0.1</v>
      </c>
      <c r="H162" s="188">
        <v>0.15</v>
      </c>
      <c r="I162" s="188">
        <v>0.17</v>
      </c>
      <c r="J162" s="188">
        <v>0.17</v>
      </c>
      <c r="K162" s="188">
        <v>0.88</v>
      </c>
      <c r="L162" s="188">
        <v>0.95</v>
      </c>
      <c r="M162" s="188">
        <v>0.94</v>
      </c>
      <c r="N162" s="188">
        <v>0.91</v>
      </c>
      <c r="O162" s="188">
        <v>0.94</v>
      </c>
      <c r="P162" s="188">
        <v>0.85</v>
      </c>
      <c r="Q162" s="188">
        <v>0.93</v>
      </c>
      <c r="R162" s="188">
        <v>0.95</v>
      </c>
      <c r="S162" s="189">
        <v>3.95</v>
      </c>
      <c r="T162" s="189">
        <v>4.2300000000000004</v>
      </c>
      <c r="U162" s="189">
        <v>4.3</v>
      </c>
      <c r="V162" s="189">
        <v>4.1399999999999997</v>
      </c>
    </row>
    <row r="163" spans="1:22" ht="15.75" thickBot="1" x14ac:dyDescent="0.3">
      <c r="A163" s="186" t="s">
        <v>298</v>
      </c>
      <c r="B163" s="187" t="s">
        <v>299</v>
      </c>
      <c r="C163" s="188">
        <v>0</v>
      </c>
      <c r="D163" s="188">
        <v>0</v>
      </c>
      <c r="E163" s="188">
        <v>0</v>
      </c>
      <c r="F163" s="188">
        <v>0</v>
      </c>
      <c r="G163" s="188">
        <v>0</v>
      </c>
      <c r="H163" s="188">
        <v>0.03</v>
      </c>
      <c r="I163" s="188">
        <v>0.22</v>
      </c>
      <c r="J163" s="188">
        <v>-0.01</v>
      </c>
      <c r="K163" s="188">
        <v>0.87</v>
      </c>
      <c r="L163" s="188">
        <v>0.86</v>
      </c>
      <c r="M163" s="188">
        <v>0.88</v>
      </c>
      <c r="N163" s="188">
        <v>0.98</v>
      </c>
      <c r="O163" s="188">
        <v>1</v>
      </c>
      <c r="P163" s="188">
        <v>1</v>
      </c>
      <c r="Q163" s="188">
        <v>0.97</v>
      </c>
      <c r="R163" s="188">
        <v>0.98</v>
      </c>
      <c r="S163" s="189">
        <v>1</v>
      </c>
      <c r="T163" s="189">
        <v>1.31</v>
      </c>
      <c r="U163" s="189">
        <v>1.58</v>
      </c>
      <c r="V163" s="189">
        <v>1.93</v>
      </c>
    </row>
    <row r="164" spans="1:22" ht="15.75" thickBot="1" x14ac:dyDescent="0.3">
      <c r="A164" s="182" t="s">
        <v>300</v>
      </c>
      <c r="B164" s="183" t="s">
        <v>301</v>
      </c>
      <c r="C164" s="184">
        <v>0</v>
      </c>
      <c r="D164" s="184">
        <v>0</v>
      </c>
      <c r="E164" s="184">
        <v>0</v>
      </c>
      <c r="F164" s="184">
        <v>0</v>
      </c>
      <c r="G164" s="184">
        <v>0.02</v>
      </c>
      <c r="H164" s="184">
        <v>-0.11</v>
      </c>
      <c r="I164" s="184">
        <v>-0.08</v>
      </c>
      <c r="J164" s="184">
        <v>-0.02</v>
      </c>
      <c r="K164" s="184">
        <v>0.68</v>
      </c>
      <c r="L164" s="184">
        <v>0.78</v>
      </c>
      <c r="M164" s="184">
        <v>0.74</v>
      </c>
      <c r="N164" s="184">
        <v>0.7</v>
      </c>
      <c r="O164" s="184">
        <v>0.89</v>
      </c>
      <c r="P164" s="184">
        <v>0.98</v>
      </c>
      <c r="Q164" s="184">
        <v>0.98</v>
      </c>
      <c r="R164" s="184">
        <v>0.97</v>
      </c>
      <c r="S164" s="185">
        <v>2.0299999999999998</v>
      </c>
      <c r="T164" s="185">
        <v>2.68</v>
      </c>
      <c r="U164" s="185">
        <v>2.66</v>
      </c>
      <c r="V164" s="185">
        <v>3.97</v>
      </c>
    </row>
    <row r="165" spans="1:22" ht="15.75" thickBot="1" x14ac:dyDescent="0.3">
      <c r="A165" s="186" t="s">
        <v>302</v>
      </c>
      <c r="B165" s="187" t="s">
        <v>301</v>
      </c>
      <c r="C165" s="188">
        <v>0</v>
      </c>
      <c r="D165" s="188">
        <v>0</v>
      </c>
      <c r="E165" s="188">
        <v>0</v>
      </c>
      <c r="F165" s="188">
        <v>0</v>
      </c>
      <c r="G165" s="188">
        <v>0.02</v>
      </c>
      <c r="H165" s="188">
        <v>-0.11</v>
      </c>
      <c r="I165" s="188">
        <v>-0.08</v>
      </c>
      <c r="J165" s="188">
        <v>-0.02</v>
      </c>
      <c r="K165" s="188">
        <v>0.68</v>
      </c>
      <c r="L165" s="188">
        <v>0.78</v>
      </c>
      <c r="M165" s="188">
        <v>0.74</v>
      </c>
      <c r="N165" s="188">
        <v>0.7</v>
      </c>
      <c r="O165" s="188">
        <v>0.89</v>
      </c>
      <c r="P165" s="188">
        <v>0.98</v>
      </c>
      <c r="Q165" s="188">
        <v>0.98</v>
      </c>
      <c r="R165" s="188">
        <v>0.97</v>
      </c>
      <c r="S165" s="189">
        <v>2.0299999999999998</v>
      </c>
      <c r="T165" s="189">
        <v>2.68</v>
      </c>
      <c r="U165" s="189">
        <v>2.66</v>
      </c>
      <c r="V165" s="189">
        <v>3.97</v>
      </c>
    </row>
    <row r="166" spans="1:22" ht="15.75" thickBot="1" x14ac:dyDescent="0.3">
      <c r="A166" s="182" t="s">
        <v>303</v>
      </c>
      <c r="B166" s="183" t="s">
        <v>304</v>
      </c>
      <c r="C166" s="184">
        <v>0</v>
      </c>
      <c r="D166" s="184">
        <v>0</v>
      </c>
      <c r="E166" s="184">
        <v>0</v>
      </c>
      <c r="F166" s="184">
        <v>0</v>
      </c>
      <c r="G166" s="184">
        <v>0.17</v>
      </c>
      <c r="H166" s="184">
        <v>0.54</v>
      </c>
      <c r="I166" s="184">
        <v>1</v>
      </c>
      <c r="J166" s="184">
        <v>0.21</v>
      </c>
      <c r="K166" s="184">
        <v>0.96</v>
      </c>
      <c r="L166" s="184">
        <v>0.97</v>
      </c>
      <c r="M166" s="184">
        <v>0.92</v>
      </c>
      <c r="N166" s="184">
        <v>0.96</v>
      </c>
      <c r="O166" s="184">
        <v>1</v>
      </c>
      <c r="P166" s="184">
        <v>1</v>
      </c>
      <c r="Q166" s="184">
        <v>1</v>
      </c>
      <c r="R166" s="184">
        <v>1</v>
      </c>
      <c r="S166" s="185">
        <v>0.31</v>
      </c>
      <c r="T166" s="185">
        <v>0.43</v>
      </c>
      <c r="U166" s="185">
        <v>0.53</v>
      </c>
      <c r="V166" s="185">
        <v>0.59</v>
      </c>
    </row>
    <row r="167" spans="1:22" ht="15.75" thickBot="1" x14ac:dyDescent="0.3">
      <c r="A167" s="186" t="s">
        <v>305</v>
      </c>
      <c r="B167" s="187" t="s">
        <v>304</v>
      </c>
      <c r="C167" s="188">
        <v>0</v>
      </c>
      <c r="D167" s="188">
        <v>0</v>
      </c>
      <c r="E167" s="188">
        <v>0</v>
      </c>
      <c r="F167" s="188">
        <v>0</v>
      </c>
      <c r="G167" s="188">
        <v>0.17</v>
      </c>
      <c r="H167" s="188">
        <v>0.54</v>
      </c>
      <c r="I167" s="188">
        <v>1</v>
      </c>
      <c r="J167" s="188">
        <v>0.21</v>
      </c>
      <c r="K167" s="188">
        <v>0.96</v>
      </c>
      <c r="L167" s="188">
        <v>0.97</v>
      </c>
      <c r="M167" s="188">
        <v>0.92</v>
      </c>
      <c r="N167" s="188">
        <v>0.96</v>
      </c>
      <c r="O167" s="188">
        <v>1</v>
      </c>
      <c r="P167" s="188">
        <v>1</v>
      </c>
      <c r="Q167" s="188">
        <v>1</v>
      </c>
      <c r="R167" s="188">
        <v>1</v>
      </c>
      <c r="S167" s="189">
        <v>0.31</v>
      </c>
      <c r="T167" s="189">
        <v>0.43</v>
      </c>
      <c r="U167" s="189">
        <v>0.53</v>
      </c>
      <c r="V167" s="189">
        <v>0.59</v>
      </c>
    </row>
    <row r="168" spans="1:22" ht="15.75" thickBot="1" x14ac:dyDescent="0.3">
      <c r="A168" s="182" t="s">
        <v>306</v>
      </c>
      <c r="B168" s="183" t="s">
        <v>307</v>
      </c>
      <c r="C168" s="184">
        <v>0</v>
      </c>
      <c r="D168" s="184">
        <v>0</v>
      </c>
      <c r="E168" s="184">
        <v>0</v>
      </c>
      <c r="F168" s="184">
        <v>0</v>
      </c>
      <c r="G168" s="184">
        <v>0</v>
      </c>
      <c r="H168" s="184">
        <v>-0.01</v>
      </c>
      <c r="I168" s="184">
        <v>0.06</v>
      </c>
      <c r="J168" s="184">
        <v>-0.01</v>
      </c>
      <c r="K168" s="184">
        <v>0.93</v>
      </c>
      <c r="L168" s="184">
        <v>0.94</v>
      </c>
      <c r="M168" s="184">
        <v>0.94</v>
      </c>
      <c r="N168" s="184">
        <v>0.93</v>
      </c>
      <c r="O168" s="184">
        <v>0.98</v>
      </c>
      <c r="P168" s="184">
        <v>0.99</v>
      </c>
      <c r="Q168" s="184">
        <v>0.98</v>
      </c>
      <c r="R168" s="184">
        <v>0.99</v>
      </c>
      <c r="S168" s="185">
        <v>16.329999999999998</v>
      </c>
      <c r="T168" s="185">
        <v>17.8</v>
      </c>
      <c r="U168" s="185">
        <v>18.98</v>
      </c>
      <c r="V168" s="185">
        <v>20.54</v>
      </c>
    </row>
    <row r="169" spans="1:22" ht="15.75" thickBot="1" x14ac:dyDescent="0.3">
      <c r="A169" s="186" t="s">
        <v>308</v>
      </c>
      <c r="B169" s="187" t="s">
        <v>309</v>
      </c>
      <c r="C169" s="188">
        <v>0</v>
      </c>
      <c r="D169" s="188">
        <v>0</v>
      </c>
      <c r="E169" s="188">
        <v>0</v>
      </c>
      <c r="F169" s="188">
        <v>0</v>
      </c>
      <c r="G169" s="188">
        <v>0</v>
      </c>
      <c r="H169" s="188">
        <v>-0.01</v>
      </c>
      <c r="I169" s="188">
        <v>7.0000000000000007E-2</v>
      </c>
      <c r="J169" s="188">
        <v>-0.02</v>
      </c>
      <c r="K169" s="188">
        <v>0.93</v>
      </c>
      <c r="L169" s="188">
        <v>0.95</v>
      </c>
      <c r="M169" s="188">
        <v>0.94</v>
      </c>
      <c r="N169" s="188">
        <v>0.92</v>
      </c>
      <c r="O169" s="188">
        <v>0.98</v>
      </c>
      <c r="P169" s="188">
        <v>0.99</v>
      </c>
      <c r="Q169" s="188">
        <v>0.98</v>
      </c>
      <c r="R169" s="188">
        <v>0.99</v>
      </c>
      <c r="S169" s="189">
        <v>14.82</v>
      </c>
      <c r="T169" s="189">
        <v>16.37</v>
      </c>
      <c r="U169" s="189">
        <v>17.559999999999999</v>
      </c>
      <c r="V169" s="189">
        <v>18.45</v>
      </c>
    </row>
    <row r="170" spans="1:22" ht="15.75" thickBot="1" x14ac:dyDescent="0.3">
      <c r="A170" s="186" t="s">
        <v>310</v>
      </c>
      <c r="B170" s="187" t="s">
        <v>311</v>
      </c>
      <c r="C170" s="188">
        <v>0</v>
      </c>
      <c r="D170" s="188">
        <v>0</v>
      </c>
      <c r="E170" s="188">
        <v>0</v>
      </c>
      <c r="F170" s="188">
        <v>0</v>
      </c>
      <c r="G170" s="188">
        <v>-0.01</v>
      </c>
      <c r="H170" s="188">
        <v>0.01</v>
      </c>
      <c r="I170" s="188">
        <v>-7.0000000000000007E-2</v>
      </c>
      <c r="J170" s="188">
        <v>0.12</v>
      </c>
      <c r="K170" s="188">
        <v>0.88</v>
      </c>
      <c r="L170" s="188">
        <v>0.82</v>
      </c>
      <c r="M170" s="188">
        <v>0.88</v>
      </c>
      <c r="N170" s="188">
        <v>0.99</v>
      </c>
      <c r="O170" s="188">
        <v>1</v>
      </c>
      <c r="P170" s="188">
        <v>1</v>
      </c>
      <c r="Q170" s="188">
        <v>1</v>
      </c>
      <c r="R170" s="188">
        <v>1</v>
      </c>
      <c r="S170" s="189">
        <v>1.5</v>
      </c>
      <c r="T170" s="189">
        <v>1.43</v>
      </c>
      <c r="U170" s="189">
        <v>1.42</v>
      </c>
      <c r="V170" s="189">
        <v>2.09</v>
      </c>
    </row>
    <row r="171" spans="1:22" ht="15.75" thickBot="1" x14ac:dyDescent="0.3">
      <c r="A171" s="182" t="s">
        <v>312</v>
      </c>
      <c r="B171" s="183" t="s">
        <v>313</v>
      </c>
      <c r="C171" s="184">
        <v>0</v>
      </c>
      <c r="D171" s="184">
        <v>0</v>
      </c>
      <c r="E171" s="184">
        <v>0</v>
      </c>
      <c r="F171" s="184">
        <v>0</v>
      </c>
      <c r="G171" s="194"/>
      <c r="H171" s="194"/>
      <c r="I171" s="194"/>
      <c r="J171" s="184">
        <v>-0.85</v>
      </c>
      <c r="K171" s="184">
        <v>1</v>
      </c>
      <c r="L171" s="194"/>
      <c r="M171" s="184">
        <v>0.96</v>
      </c>
      <c r="N171" s="184">
        <v>0.69</v>
      </c>
      <c r="O171" s="184">
        <v>1</v>
      </c>
      <c r="P171" s="194"/>
      <c r="Q171" s="184">
        <v>1</v>
      </c>
      <c r="R171" s="184">
        <v>0.95</v>
      </c>
      <c r="S171" s="185">
        <v>0.11</v>
      </c>
      <c r="T171" s="185">
        <v>0</v>
      </c>
      <c r="U171" s="185">
        <v>5.47</v>
      </c>
      <c r="V171" s="185">
        <v>0.08</v>
      </c>
    </row>
    <row r="172" spans="1:22" ht="15.75" thickBot="1" x14ac:dyDescent="0.3">
      <c r="A172" s="186" t="s">
        <v>314</v>
      </c>
      <c r="B172" s="187" t="s">
        <v>315</v>
      </c>
      <c r="C172" s="188">
        <v>0</v>
      </c>
      <c r="D172" s="188">
        <v>0</v>
      </c>
      <c r="E172" s="188">
        <v>0</v>
      </c>
      <c r="F172" s="188">
        <v>0</v>
      </c>
      <c r="G172" s="195"/>
      <c r="H172" s="195"/>
      <c r="I172" s="195"/>
      <c r="J172" s="188">
        <v>-0.85</v>
      </c>
      <c r="K172" s="188">
        <v>1</v>
      </c>
      <c r="L172" s="195"/>
      <c r="M172" s="188">
        <v>0.96</v>
      </c>
      <c r="N172" s="188">
        <v>0.69</v>
      </c>
      <c r="O172" s="188">
        <v>1</v>
      </c>
      <c r="P172" s="195"/>
      <c r="Q172" s="188">
        <v>1</v>
      </c>
      <c r="R172" s="188">
        <v>0.95</v>
      </c>
      <c r="S172" s="189">
        <v>0.11</v>
      </c>
      <c r="T172" s="189">
        <v>0</v>
      </c>
      <c r="U172" s="189">
        <v>5.47</v>
      </c>
      <c r="V172" s="189">
        <v>0.08</v>
      </c>
    </row>
    <row r="173" spans="1:22" ht="15.75" thickBot="1" x14ac:dyDescent="0.3">
      <c r="A173" s="182" t="s">
        <v>317</v>
      </c>
      <c r="B173" s="183" t="s">
        <v>318</v>
      </c>
      <c r="C173" s="184">
        <v>0</v>
      </c>
      <c r="D173" s="184">
        <v>0</v>
      </c>
      <c r="E173" s="184">
        <v>0</v>
      </c>
      <c r="F173" s="184">
        <v>0</v>
      </c>
      <c r="G173" s="184">
        <v>0.04</v>
      </c>
      <c r="H173" s="184">
        <v>0.01</v>
      </c>
      <c r="I173" s="184">
        <v>0.06</v>
      </c>
      <c r="J173" s="184">
        <v>0.02</v>
      </c>
      <c r="K173" s="184">
        <v>0.95</v>
      </c>
      <c r="L173" s="184">
        <v>0.94</v>
      </c>
      <c r="M173" s="184">
        <v>0.95</v>
      </c>
      <c r="N173" s="184">
        <v>0.81</v>
      </c>
      <c r="O173" s="184">
        <v>1</v>
      </c>
      <c r="P173" s="184">
        <v>1</v>
      </c>
      <c r="Q173" s="184">
        <v>1</v>
      </c>
      <c r="R173" s="184">
        <v>0.99</v>
      </c>
      <c r="S173" s="185">
        <v>8.8800000000000008</v>
      </c>
      <c r="T173" s="185">
        <v>9.5500000000000007</v>
      </c>
      <c r="U173" s="185">
        <v>10.130000000000001</v>
      </c>
      <c r="V173" s="185">
        <v>10.68</v>
      </c>
    </row>
    <row r="174" spans="1:22" ht="15.75" thickBot="1" x14ac:dyDescent="0.3">
      <c r="A174" s="186" t="s">
        <v>319</v>
      </c>
      <c r="B174" s="187" t="s">
        <v>336</v>
      </c>
      <c r="C174" s="188">
        <v>0</v>
      </c>
      <c r="D174" s="188">
        <v>0</v>
      </c>
      <c r="E174" s="188">
        <v>0</v>
      </c>
      <c r="F174" s="188">
        <v>0</v>
      </c>
      <c r="G174" s="188">
        <v>0.08</v>
      </c>
      <c r="H174" s="188">
        <v>0.09</v>
      </c>
      <c r="I174" s="188">
        <v>0.15</v>
      </c>
      <c r="J174" s="188">
        <v>0.04</v>
      </c>
      <c r="K174" s="188">
        <v>0.75</v>
      </c>
      <c r="L174" s="188">
        <v>0.76</v>
      </c>
      <c r="M174" s="188">
        <v>0.81</v>
      </c>
      <c r="N174" s="188">
        <v>0.38</v>
      </c>
      <c r="O174" s="188">
        <v>0.97</v>
      </c>
      <c r="P174" s="188">
        <v>1</v>
      </c>
      <c r="Q174" s="188">
        <v>1</v>
      </c>
      <c r="R174" s="188">
        <v>0.93</v>
      </c>
      <c r="S174" s="189">
        <v>1.08</v>
      </c>
      <c r="T174" s="189">
        <v>1.19</v>
      </c>
      <c r="U174" s="189">
        <v>1.34</v>
      </c>
      <c r="V174" s="189">
        <v>1.41</v>
      </c>
    </row>
    <row r="175" spans="1:22" ht="15.75" thickBot="1" x14ac:dyDescent="0.3">
      <c r="A175" s="186" t="s">
        <v>320</v>
      </c>
      <c r="B175" s="187" t="s">
        <v>321</v>
      </c>
      <c r="C175" s="188">
        <v>0</v>
      </c>
      <c r="D175" s="188">
        <v>0</v>
      </c>
      <c r="E175" s="188">
        <v>0</v>
      </c>
      <c r="F175" s="188">
        <v>0</v>
      </c>
      <c r="G175" s="188">
        <v>0.03</v>
      </c>
      <c r="H175" s="188">
        <v>-0.01</v>
      </c>
      <c r="I175" s="188">
        <v>0.04</v>
      </c>
      <c r="J175" s="188">
        <v>0.02</v>
      </c>
      <c r="K175" s="188">
        <v>0.98</v>
      </c>
      <c r="L175" s="188">
        <v>0.98</v>
      </c>
      <c r="M175" s="188">
        <v>0.97</v>
      </c>
      <c r="N175" s="188">
        <v>0.97</v>
      </c>
      <c r="O175" s="188">
        <v>1</v>
      </c>
      <c r="P175" s="188">
        <v>1</v>
      </c>
      <c r="Q175" s="188">
        <v>1</v>
      </c>
      <c r="R175" s="188">
        <v>1</v>
      </c>
      <c r="S175" s="189">
        <v>7.8</v>
      </c>
      <c r="T175" s="189">
        <v>8.36</v>
      </c>
      <c r="U175" s="189">
        <v>8.7799999999999994</v>
      </c>
      <c r="V175" s="189">
        <v>9.26</v>
      </c>
    </row>
    <row r="176" spans="1:22" ht="15.75" thickBot="1" x14ac:dyDescent="0.3">
      <c r="A176" s="182" t="s">
        <v>322</v>
      </c>
      <c r="B176" s="183" t="s">
        <v>323</v>
      </c>
      <c r="C176" s="184">
        <v>0</v>
      </c>
      <c r="D176" s="184">
        <v>0</v>
      </c>
      <c r="E176" s="184">
        <v>0</v>
      </c>
      <c r="F176" s="184">
        <v>0</v>
      </c>
      <c r="G176" s="184">
        <v>1.42</v>
      </c>
      <c r="H176" s="184">
        <v>-0.02</v>
      </c>
      <c r="I176" s="184">
        <v>0.11</v>
      </c>
      <c r="J176" s="184">
        <v>0.22</v>
      </c>
      <c r="K176" s="184">
        <v>0.95</v>
      </c>
      <c r="L176" s="184">
        <v>0.98</v>
      </c>
      <c r="M176" s="184">
        <v>0.98</v>
      </c>
      <c r="N176" s="184">
        <v>0.98</v>
      </c>
      <c r="O176" s="184">
        <v>0.79</v>
      </c>
      <c r="P176" s="184">
        <v>0.73</v>
      </c>
      <c r="Q176" s="184">
        <v>0.64</v>
      </c>
      <c r="R176" s="184">
        <v>0.65</v>
      </c>
      <c r="S176" s="185">
        <v>9.85</v>
      </c>
      <c r="T176" s="185">
        <v>9.11</v>
      </c>
      <c r="U176" s="185">
        <v>10.42</v>
      </c>
      <c r="V176" s="185">
        <v>11.89</v>
      </c>
    </row>
    <row r="177" spans="1:22" ht="15.75" thickBot="1" x14ac:dyDescent="0.3">
      <c r="A177" s="186" t="s">
        <v>324</v>
      </c>
      <c r="B177" s="187" t="s">
        <v>325</v>
      </c>
      <c r="C177" s="188">
        <v>0</v>
      </c>
      <c r="D177" s="188">
        <v>0</v>
      </c>
      <c r="E177" s="188">
        <v>0</v>
      </c>
      <c r="F177" s="188">
        <v>0</v>
      </c>
      <c r="G177" s="188">
        <v>1.42</v>
      </c>
      <c r="H177" s="188">
        <v>-0.02</v>
      </c>
      <c r="I177" s="188">
        <v>0.11</v>
      </c>
      <c r="J177" s="188">
        <v>0.22</v>
      </c>
      <c r="K177" s="188">
        <v>0.95</v>
      </c>
      <c r="L177" s="188">
        <v>0.98</v>
      </c>
      <c r="M177" s="188">
        <v>0.98</v>
      </c>
      <c r="N177" s="188">
        <v>0.98</v>
      </c>
      <c r="O177" s="188">
        <v>0.79</v>
      </c>
      <c r="P177" s="188">
        <v>0.73</v>
      </c>
      <c r="Q177" s="188">
        <v>0.64</v>
      </c>
      <c r="R177" s="188">
        <v>0.65</v>
      </c>
      <c r="S177" s="189">
        <v>9.85</v>
      </c>
      <c r="T177" s="189">
        <v>9.11</v>
      </c>
      <c r="U177" s="189">
        <v>10.42</v>
      </c>
      <c r="V177" s="189">
        <v>11.89</v>
      </c>
    </row>
    <row r="178" spans="1:22" ht="15.75" thickBot="1" x14ac:dyDescent="0.3">
      <c r="A178" s="182" t="s">
        <v>327</v>
      </c>
      <c r="B178" s="183" t="s">
        <v>328</v>
      </c>
      <c r="C178" s="184">
        <v>0.01</v>
      </c>
      <c r="D178" s="184">
        <v>0.01</v>
      </c>
      <c r="E178" s="184">
        <v>0.01</v>
      </c>
      <c r="F178" s="184">
        <v>0.01</v>
      </c>
      <c r="G178" s="184">
        <v>0.01</v>
      </c>
      <c r="H178" s="184">
        <v>0.12</v>
      </c>
      <c r="I178" s="184">
        <v>0.02</v>
      </c>
      <c r="J178" s="184">
        <v>-0.03</v>
      </c>
      <c r="K178" s="184">
        <v>0.98</v>
      </c>
      <c r="L178" s="184">
        <v>0.99</v>
      </c>
      <c r="M178" s="184">
        <v>0.92</v>
      </c>
      <c r="N178" s="184">
        <v>0.95</v>
      </c>
      <c r="O178" s="184">
        <v>0.86</v>
      </c>
      <c r="P178" s="184">
        <v>0.92</v>
      </c>
      <c r="Q178" s="184">
        <v>0.88</v>
      </c>
      <c r="R178" s="184">
        <v>0.85</v>
      </c>
      <c r="S178" s="185">
        <v>36.82</v>
      </c>
      <c r="T178" s="185">
        <v>53.08</v>
      </c>
      <c r="U178" s="185">
        <v>45.76</v>
      </c>
      <c r="V178" s="185">
        <v>46.9</v>
      </c>
    </row>
    <row r="179" spans="1:22" ht="15.75" thickBot="1" x14ac:dyDescent="0.3">
      <c r="A179" s="186" t="s">
        <v>329</v>
      </c>
      <c r="B179" s="187" t="s">
        <v>330</v>
      </c>
      <c r="C179" s="188">
        <v>0</v>
      </c>
      <c r="D179" s="188">
        <v>0</v>
      </c>
      <c r="E179" s="188">
        <v>0</v>
      </c>
      <c r="F179" s="188">
        <v>0</v>
      </c>
      <c r="G179" s="188">
        <v>0.02</v>
      </c>
      <c r="H179" s="188">
        <v>0</v>
      </c>
      <c r="I179" s="188">
        <v>0.01</v>
      </c>
      <c r="J179" s="188">
        <v>0.01</v>
      </c>
      <c r="K179" s="188">
        <v>0.99</v>
      </c>
      <c r="L179" s="188">
        <v>0.98</v>
      </c>
      <c r="M179" s="188">
        <v>0.98</v>
      </c>
      <c r="N179" s="188">
        <v>0.99</v>
      </c>
      <c r="O179" s="188">
        <v>0.94</v>
      </c>
      <c r="P179" s="188">
        <v>0.99</v>
      </c>
      <c r="Q179" s="188">
        <v>0.94</v>
      </c>
      <c r="R179" s="188">
        <v>0.99</v>
      </c>
      <c r="S179" s="189">
        <v>3.93</v>
      </c>
      <c r="T179" s="189">
        <v>3.87</v>
      </c>
      <c r="U179" s="189">
        <v>3.92</v>
      </c>
      <c r="V179" s="189">
        <v>4.16</v>
      </c>
    </row>
    <row r="180" spans="1:22" ht="15.75" thickBot="1" x14ac:dyDescent="0.3">
      <c r="A180" s="186" t="s">
        <v>331</v>
      </c>
      <c r="B180" s="187" t="s">
        <v>332</v>
      </c>
      <c r="C180" s="188">
        <v>0.01</v>
      </c>
      <c r="D180" s="188">
        <v>0.01</v>
      </c>
      <c r="E180" s="188">
        <v>0.01</v>
      </c>
      <c r="F180" s="188">
        <v>0.01</v>
      </c>
      <c r="G180" s="188">
        <v>0.01</v>
      </c>
      <c r="H180" s="188">
        <v>0.13</v>
      </c>
      <c r="I180" s="188">
        <v>0.03</v>
      </c>
      <c r="J180" s="188">
        <v>-0.03</v>
      </c>
      <c r="K180" s="188">
        <v>0.98</v>
      </c>
      <c r="L180" s="188">
        <v>0.99</v>
      </c>
      <c r="M180" s="188">
        <v>0.92</v>
      </c>
      <c r="N180" s="188">
        <v>0.94</v>
      </c>
      <c r="O180" s="188">
        <v>0.86</v>
      </c>
      <c r="P180" s="188">
        <v>0.91</v>
      </c>
      <c r="Q180" s="188">
        <v>0.87</v>
      </c>
      <c r="R180" s="188">
        <v>0.84</v>
      </c>
      <c r="S180" s="189">
        <v>32.89</v>
      </c>
      <c r="T180" s="189">
        <v>49.2</v>
      </c>
      <c r="U180" s="189">
        <v>41.83</v>
      </c>
      <c r="V180" s="189">
        <v>42.75</v>
      </c>
    </row>
    <row r="181" spans="1:22" ht="15.75" thickBot="1" x14ac:dyDescent="0.3">
      <c r="A181" s="293" t="s">
        <v>341</v>
      </c>
      <c r="B181" s="294"/>
      <c r="C181" s="184">
        <v>1</v>
      </c>
      <c r="D181" s="184">
        <v>1</v>
      </c>
      <c r="E181" s="184">
        <v>1</v>
      </c>
      <c r="F181" s="184">
        <v>1</v>
      </c>
      <c r="G181" s="184">
        <v>0.18</v>
      </c>
      <c r="H181" s="184">
        <v>0.05</v>
      </c>
      <c r="I181" s="184">
        <v>0.08</v>
      </c>
      <c r="J181" s="184">
        <v>0.06</v>
      </c>
      <c r="K181" s="184">
        <v>0.97</v>
      </c>
      <c r="L181" s="184">
        <v>0.96</v>
      </c>
      <c r="M181" s="184">
        <v>0.95</v>
      </c>
      <c r="N181" s="184">
        <v>0.94</v>
      </c>
      <c r="O181" s="184">
        <v>0.93</v>
      </c>
      <c r="P181" s="184">
        <v>0.95</v>
      </c>
      <c r="Q181" s="184">
        <v>0.95</v>
      </c>
      <c r="R181" s="184">
        <v>0.94</v>
      </c>
      <c r="S181" s="192">
        <v>5103.3100000000004</v>
      </c>
      <c r="T181" s="192">
        <v>5201.66</v>
      </c>
      <c r="U181" s="192">
        <v>5301.38</v>
      </c>
      <c r="V181" s="192">
        <v>5815.45</v>
      </c>
    </row>
    <row r="182" spans="1:22" x14ac:dyDescent="0.25"/>
  </sheetData>
  <mergeCells count="30">
    <mergeCell ref="V143:V144"/>
    <mergeCell ref="A181:B181"/>
    <mergeCell ref="N143:N144"/>
    <mergeCell ref="O143:O144"/>
    <mergeCell ref="P143:P144"/>
    <mergeCell ref="Q143:Q144"/>
    <mergeCell ref="R143:R144"/>
    <mergeCell ref="S143:S144"/>
    <mergeCell ref="H143:H144"/>
    <mergeCell ref="I143:I144"/>
    <mergeCell ref="J143:J144"/>
    <mergeCell ref="K143:K144"/>
    <mergeCell ref="L143:L144"/>
    <mergeCell ref="M143:M144"/>
    <mergeCell ref="G143:G144"/>
    <mergeCell ref="A143:A144"/>
    <mergeCell ref="A1:V1"/>
    <mergeCell ref="A2:V2"/>
    <mergeCell ref="A3:B3"/>
    <mergeCell ref="C3:F3"/>
    <mergeCell ref="G3:J3"/>
    <mergeCell ref="K3:N3"/>
    <mergeCell ref="O3:R3"/>
    <mergeCell ref="S3:V3"/>
    <mergeCell ref="U143:U144"/>
    <mergeCell ref="C143:C144"/>
    <mergeCell ref="D143:D144"/>
    <mergeCell ref="E143:E144"/>
    <mergeCell ref="F143:F144"/>
    <mergeCell ref="T143:T144"/>
  </mergeCells>
  <hyperlinks>
    <hyperlink ref="A1:H1" location="Índice!A1" display="Volver al Índice" xr:uid="{5C381E7E-9589-4CBC-8E86-C077E0FD7B94}"/>
  </hyperlink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30604-1710-4873-86ED-71A902A7E2D6}">
  <sheetPr codeName="Hoja19"/>
  <dimension ref="A1:V213"/>
  <sheetViews>
    <sheetView showGridLines="0" showRowColHeaders="0" workbookViewId="0">
      <pane ySplit="3" topLeftCell="A4" activePane="bottomLeft" state="frozen"/>
      <selection sqref="A1:V1"/>
      <selection pane="bottomLeft" activeCell="A4" sqref="A4"/>
    </sheetView>
  </sheetViews>
  <sheetFormatPr baseColWidth="10" defaultColWidth="0" defaultRowHeight="15" zeroHeight="1" x14ac:dyDescent="0.25"/>
  <cols>
    <col min="1" max="1" width="7.7109375" bestFit="1" customWidth="1"/>
    <col min="2" max="2" width="56.85546875" bestFit="1" customWidth="1"/>
    <col min="3" max="3" width="21.85546875" bestFit="1" customWidth="1"/>
    <col min="4" max="4" width="20.85546875" bestFit="1" customWidth="1"/>
    <col min="5" max="5" width="22.28515625" bestFit="1" customWidth="1"/>
    <col min="6" max="6" width="15.85546875" bestFit="1" customWidth="1"/>
    <col min="7" max="7" width="20.28515625" bestFit="1" customWidth="1"/>
    <col min="8" max="8" width="24" customWidth="1"/>
    <col min="9" max="9" width="21.85546875" bestFit="1" customWidth="1"/>
    <col min="10" max="10" width="1.85546875" customWidth="1"/>
    <col min="11" max="22" width="0" hidden="1" customWidth="1"/>
    <col min="23" max="16384" width="11.42578125" hidden="1"/>
  </cols>
  <sheetData>
    <row r="1" spans="1:22" ht="20.25" x14ac:dyDescent="0.25">
      <c r="A1" s="266" t="s">
        <v>345</v>
      </c>
      <c r="B1" s="266"/>
      <c r="C1" s="266"/>
      <c r="D1" s="266"/>
      <c r="E1" s="266"/>
      <c r="F1" s="266"/>
      <c r="G1" s="266"/>
      <c r="H1" s="266"/>
      <c r="I1" s="266"/>
      <c r="J1" s="198"/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</row>
    <row r="2" spans="1:22" ht="16.5" thickBot="1" x14ac:dyDescent="0.3">
      <c r="A2" s="292" t="s">
        <v>1328</v>
      </c>
      <c r="B2" s="292"/>
      <c r="C2" s="292"/>
      <c r="D2" s="292"/>
      <c r="E2" s="292"/>
      <c r="F2" s="292"/>
      <c r="G2" s="292"/>
      <c r="H2" s="292"/>
      <c r="I2" s="292"/>
    </row>
    <row r="3" spans="1:22" ht="21.75" thickBot="1" x14ac:dyDescent="0.3">
      <c r="A3" s="199" t="s">
        <v>0</v>
      </c>
      <c r="B3" s="200" t="s">
        <v>1</v>
      </c>
      <c r="C3" s="200" t="s">
        <v>1329</v>
      </c>
      <c r="D3" s="163" t="s">
        <v>1330</v>
      </c>
      <c r="E3" s="163" t="s">
        <v>1331</v>
      </c>
      <c r="F3" s="163" t="s">
        <v>1332</v>
      </c>
      <c r="G3" s="163" t="s">
        <v>1333</v>
      </c>
      <c r="H3" s="163" t="s">
        <v>1334</v>
      </c>
      <c r="I3" s="200" t="s">
        <v>333</v>
      </c>
    </row>
    <row r="4" spans="1:22" ht="15.75" thickBot="1" x14ac:dyDescent="0.3">
      <c r="A4" s="201">
        <v>0</v>
      </c>
      <c r="B4" s="169" t="s">
        <v>2</v>
      </c>
      <c r="C4" s="176">
        <v>1391494043</v>
      </c>
      <c r="D4" s="176">
        <v>-86998308.989999995</v>
      </c>
      <c r="E4" s="176">
        <v>1304495734.01</v>
      </c>
      <c r="F4" s="176">
        <v>1268606547.4400001</v>
      </c>
      <c r="G4" s="176">
        <v>1266967098.6600001</v>
      </c>
      <c r="H4" s="176">
        <v>1639448.78</v>
      </c>
      <c r="I4" s="176">
        <v>35889186.57</v>
      </c>
    </row>
    <row r="5" spans="1:22" ht="15.75" thickBot="1" x14ac:dyDescent="0.3">
      <c r="A5" s="202">
        <v>1</v>
      </c>
      <c r="B5" s="173" t="s">
        <v>2</v>
      </c>
      <c r="C5" s="177">
        <v>1391494043</v>
      </c>
      <c r="D5" s="177">
        <v>-86998308.989999995</v>
      </c>
      <c r="E5" s="177">
        <v>1304495734.01</v>
      </c>
      <c r="F5" s="177">
        <v>1268606547.4400001</v>
      </c>
      <c r="G5" s="177">
        <v>1266967098.6600001</v>
      </c>
      <c r="H5" s="177">
        <v>1639448.78</v>
      </c>
      <c r="I5" s="177">
        <v>35889186.57</v>
      </c>
      <c r="J5" s="178"/>
      <c r="K5" s="178"/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1:22" ht="15.75" thickBot="1" x14ac:dyDescent="0.3">
      <c r="A6" s="203" t="s">
        <v>4</v>
      </c>
      <c r="B6" s="183" t="s">
        <v>5</v>
      </c>
      <c r="C6" s="192">
        <v>1391494043</v>
      </c>
      <c r="D6" s="192">
        <v>-86998308.989999995</v>
      </c>
      <c r="E6" s="192">
        <v>1304495734.01</v>
      </c>
      <c r="F6" s="192">
        <v>1268606547.4400001</v>
      </c>
      <c r="G6" s="192">
        <v>1266967098.6600001</v>
      </c>
      <c r="H6" s="192">
        <v>1639448.78</v>
      </c>
      <c r="I6" s="192">
        <v>35889186.57</v>
      </c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</row>
    <row r="7" spans="1:22" ht="15.75" thickBot="1" x14ac:dyDescent="0.3">
      <c r="A7" s="204" t="s">
        <v>6</v>
      </c>
      <c r="B7" s="187" t="s">
        <v>7</v>
      </c>
      <c r="C7" s="193">
        <v>1391494043</v>
      </c>
      <c r="D7" s="193">
        <v>-86998308.989999995</v>
      </c>
      <c r="E7" s="193">
        <v>1304495734.01</v>
      </c>
      <c r="F7" s="193">
        <v>1268606547.4400001</v>
      </c>
      <c r="G7" s="193">
        <v>1266967098.6600001</v>
      </c>
      <c r="H7" s="193">
        <v>1639448.78</v>
      </c>
      <c r="I7" s="193">
        <v>35889186.57</v>
      </c>
      <c r="J7" s="178"/>
      <c r="K7" s="178"/>
      <c r="L7" s="178"/>
      <c r="M7" s="178"/>
      <c r="N7" s="178"/>
      <c r="O7" s="178"/>
      <c r="P7" s="178"/>
      <c r="Q7" s="178"/>
      <c r="R7" s="178"/>
      <c r="S7" s="178"/>
      <c r="T7" s="178"/>
      <c r="U7" s="178"/>
      <c r="V7" s="178"/>
    </row>
    <row r="8" spans="1:22" ht="15.75" thickBot="1" x14ac:dyDescent="0.3">
      <c r="A8" s="201">
        <v>1</v>
      </c>
      <c r="B8" s="169" t="s">
        <v>8</v>
      </c>
      <c r="C8" s="176">
        <v>12349321</v>
      </c>
      <c r="D8" s="176">
        <v>63413572.630000003</v>
      </c>
      <c r="E8" s="176">
        <v>75762893.629999995</v>
      </c>
      <c r="F8" s="176">
        <v>73983877.540000007</v>
      </c>
      <c r="G8" s="176">
        <v>70634988.230000004</v>
      </c>
      <c r="H8" s="176">
        <v>3348889.31</v>
      </c>
      <c r="I8" s="176">
        <v>1779016.09</v>
      </c>
      <c r="J8" s="178"/>
      <c r="K8" s="178"/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</row>
    <row r="9" spans="1:22" ht="15.75" thickBot="1" x14ac:dyDescent="0.3">
      <c r="A9" s="202">
        <v>11</v>
      </c>
      <c r="B9" s="173" t="s">
        <v>9</v>
      </c>
      <c r="C9" s="177">
        <v>185379</v>
      </c>
      <c r="D9" s="177">
        <v>-159679</v>
      </c>
      <c r="E9" s="177">
        <v>25700</v>
      </c>
      <c r="F9" s="177">
        <v>3243.61</v>
      </c>
      <c r="G9" s="177">
        <v>3243.61</v>
      </c>
      <c r="H9" s="175">
        <v>0</v>
      </c>
      <c r="I9" s="177">
        <v>22456.39</v>
      </c>
      <c r="J9" s="178"/>
      <c r="K9" s="178"/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</row>
    <row r="10" spans="1:22" ht="15.75" thickBot="1" x14ac:dyDescent="0.3">
      <c r="A10" s="203" t="s">
        <v>10</v>
      </c>
      <c r="B10" s="183" t="s">
        <v>11</v>
      </c>
      <c r="C10" s="192">
        <v>185379</v>
      </c>
      <c r="D10" s="192">
        <v>-159679</v>
      </c>
      <c r="E10" s="192">
        <v>25700</v>
      </c>
      <c r="F10" s="192">
        <v>3243.61</v>
      </c>
      <c r="G10" s="192">
        <v>3243.61</v>
      </c>
      <c r="H10" s="185">
        <v>0</v>
      </c>
      <c r="I10" s="192">
        <v>22456.39</v>
      </c>
      <c r="J10" s="178"/>
      <c r="K10" s="178"/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</row>
    <row r="11" spans="1:22" ht="15.75" thickBot="1" x14ac:dyDescent="0.3">
      <c r="A11" s="204" t="s">
        <v>12</v>
      </c>
      <c r="B11" s="187" t="s">
        <v>13</v>
      </c>
      <c r="C11" s="193">
        <v>185379</v>
      </c>
      <c r="D11" s="193">
        <v>-159679</v>
      </c>
      <c r="E11" s="193">
        <v>25700</v>
      </c>
      <c r="F11" s="193">
        <v>3243.61</v>
      </c>
      <c r="G11" s="193">
        <v>3243.61</v>
      </c>
      <c r="H11" s="189">
        <v>0</v>
      </c>
      <c r="I11" s="193">
        <v>22456.39</v>
      </c>
      <c r="J11" s="178"/>
      <c r="K11" s="178"/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</row>
    <row r="12" spans="1:22" ht="15.75" thickBot="1" x14ac:dyDescent="0.3">
      <c r="A12" s="202">
        <v>13</v>
      </c>
      <c r="B12" s="173" t="s">
        <v>14</v>
      </c>
      <c r="C12" s="177">
        <v>12163942</v>
      </c>
      <c r="D12" s="177">
        <v>63573251.630000003</v>
      </c>
      <c r="E12" s="177">
        <v>75737193.629999995</v>
      </c>
      <c r="F12" s="177">
        <v>73980633.930000007</v>
      </c>
      <c r="G12" s="177">
        <v>70631744.620000005</v>
      </c>
      <c r="H12" s="177">
        <v>3348889.31</v>
      </c>
      <c r="I12" s="177">
        <v>1756559.7</v>
      </c>
      <c r="J12" s="178"/>
      <c r="K12" s="178"/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</row>
    <row r="13" spans="1:22" ht="15.75" thickBot="1" x14ac:dyDescent="0.3">
      <c r="A13" s="203" t="s">
        <v>15</v>
      </c>
      <c r="B13" s="183" t="s">
        <v>16</v>
      </c>
      <c r="C13" s="192">
        <v>12163942</v>
      </c>
      <c r="D13" s="192">
        <v>63573251.630000003</v>
      </c>
      <c r="E13" s="192">
        <v>75737193.629999995</v>
      </c>
      <c r="F13" s="192">
        <v>73980633.930000007</v>
      </c>
      <c r="G13" s="192">
        <v>70631744.620000005</v>
      </c>
      <c r="H13" s="192">
        <v>3348889.31</v>
      </c>
      <c r="I13" s="192">
        <v>1756559.7</v>
      </c>
      <c r="J13" s="178"/>
      <c r="K13" s="178"/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</row>
    <row r="14" spans="1:22" ht="15.75" thickBot="1" x14ac:dyDescent="0.3">
      <c r="A14" s="204" t="s">
        <v>17</v>
      </c>
      <c r="B14" s="187" t="s">
        <v>18</v>
      </c>
      <c r="C14" s="193">
        <v>12163942</v>
      </c>
      <c r="D14" s="193">
        <v>63573251.630000003</v>
      </c>
      <c r="E14" s="193">
        <v>75737193.629999995</v>
      </c>
      <c r="F14" s="193">
        <v>73980633.930000007</v>
      </c>
      <c r="G14" s="193">
        <v>70631744.620000005</v>
      </c>
      <c r="H14" s="193">
        <v>3348889.31</v>
      </c>
      <c r="I14" s="193">
        <v>1756559.7</v>
      </c>
      <c r="J14" s="178"/>
      <c r="K14" s="178"/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</row>
    <row r="15" spans="1:22" ht="15.75" thickBot="1" x14ac:dyDescent="0.3">
      <c r="A15" s="201">
        <v>2</v>
      </c>
      <c r="B15" s="169" t="s">
        <v>19</v>
      </c>
      <c r="C15" s="176">
        <v>1283268244.55</v>
      </c>
      <c r="D15" s="176">
        <v>218567960.37</v>
      </c>
      <c r="E15" s="176">
        <v>1501836204.9200001</v>
      </c>
      <c r="F15" s="176">
        <v>1372277052.04</v>
      </c>
      <c r="G15" s="176">
        <v>1257486105.24</v>
      </c>
      <c r="H15" s="176">
        <v>114790946.8</v>
      </c>
      <c r="I15" s="176">
        <v>129559152.88</v>
      </c>
      <c r="J15" s="178"/>
      <c r="K15" s="178"/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</row>
    <row r="16" spans="1:22" ht="15.75" thickBot="1" x14ac:dyDescent="0.3">
      <c r="A16" s="202">
        <v>21</v>
      </c>
      <c r="B16" s="173" t="s">
        <v>20</v>
      </c>
      <c r="C16" s="177">
        <v>211188557</v>
      </c>
      <c r="D16" s="177">
        <v>-31713867.18</v>
      </c>
      <c r="E16" s="177">
        <v>179474689.81999999</v>
      </c>
      <c r="F16" s="177">
        <v>175879436.72</v>
      </c>
      <c r="G16" s="177">
        <v>175876436.72</v>
      </c>
      <c r="H16" s="177">
        <v>3000</v>
      </c>
      <c r="I16" s="177">
        <v>3595253.1</v>
      </c>
      <c r="J16" s="178"/>
      <c r="K16" s="178"/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</row>
    <row r="17" spans="1:22" ht="15.75" thickBot="1" x14ac:dyDescent="0.3">
      <c r="A17" s="203" t="s">
        <v>21</v>
      </c>
      <c r="B17" s="183" t="s">
        <v>20</v>
      </c>
      <c r="C17" s="192">
        <v>211188557</v>
      </c>
      <c r="D17" s="192">
        <v>-31713867.18</v>
      </c>
      <c r="E17" s="192">
        <v>179474689.81999999</v>
      </c>
      <c r="F17" s="192">
        <v>175879436.72</v>
      </c>
      <c r="G17" s="192">
        <v>175876436.72</v>
      </c>
      <c r="H17" s="192">
        <v>3000</v>
      </c>
      <c r="I17" s="192">
        <v>3595253.1</v>
      </c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</row>
    <row r="18" spans="1:22" ht="15.75" thickBot="1" x14ac:dyDescent="0.3">
      <c r="A18" s="204" t="s">
        <v>22</v>
      </c>
      <c r="B18" s="187" t="s">
        <v>20</v>
      </c>
      <c r="C18" s="193">
        <v>211188557</v>
      </c>
      <c r="D18" s="193">
        <v>-31713867.18</v>
      </c>
      <c r="E18" s="193">
        <v>179474689.81999999</v>
      </c>
      <c r="F18" s="193">
        <v>175879436.72</v>
      </c>
      <c r="G18" s="193">
        <v>175876436.72</v>
      </c>
      <c r="H18" s="193">
        <v>3000</v>
      </c>
      <c r="I18" s="193">
        <v>3595253.1</v>
      </c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</row>
    <row r="19" spans="1:22" ht="15.75" thickBot="1" x14ac:dyDescent="0.3">
      <c r="A19" s="202">
        <v>23</v>
      </c>
      <c r="B19" s="173" t="s">
        <v>23</v>
      </c>
      <c r="C19" s="177">
        <v>735610249.22000003</v>
      </c>
      <c r="D19" s="177">
        <v>174815951.75999999</v>
      </c>
      <c r="E19" s="177">
        <v>910426200.98000002</v>
      </c>
      <c r="F19" s="177">
        <v>871119964.34000003</v>
      </c>
      <c r="G19" s="177">
        <v>822261772.13999999</v>
      </c>
      <c r="H19" s="177">
        <v>48858192.200000003</v>
      </c>
      <c r="I19" s="177">
        <v>39306236.640000001</v>
      </c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</row>
    <row r="20" spans="1:22" ht="15.75" thickBot="1" x14ac:dyDescent="0.3">
      <c r="A20" s="203" t="s">
        <v>24</v>
      </c>
      <c r="B20" s="183" t="s">
        <v>25</v>
      </c>
      <c r="C20" s="192">
        <v>5159194</v>
      </c>
      <c r="D20" s="192">
        <v>-743211.87</v>
      </c>
      <c r="E20" s="192">
        <v>4415982.13</v>
      </c>
      <c r="F20" s="192">
        <v>3963170.15</v>
      </c>
      <c r="G20" s="192">
        <v>3944757.89</v>
      </c>
      <c r="H20" s="192">
        <v>18412.259999999998</v>
      </c>
      <c r="I20" s="192">
        <v>452811.98</v>
      </c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</row>
    <row r="21" spans="1:22" ht="15.75" thickBot="1" x14ac:dyDescent="0.3">
      <c r="A21" s="204" t="s">
        <v>26</v>
      </c>
      <c r="B21" s="187" t="s">
        <v>25</v>
      </c>
      <c r="C21" s="193">
        <v>5159194</v>
      </c>
      <c r="D21" s="193">
        <v>-743211.87</v>
      </c>
      <c r="E21" s="193">
        <v>4415982.13</v>
      </c>
      <c r="F21" s="193">
        <v>3963170.15</v>
      </c>
      <c r="G21" s="193">
        <v>3944757.89</v>
      </c>
      <c r="H21" s="193">
        <v>18412.259999999998</v>
      </c>
      <c r="I21" s="193">
        <v>452811.98</v>
      </c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</row>
    <row r="22" spans="1:22" ht="15.75" thickBot="1" x14ac:dyDescent="0.3">
      <c r="A22" s="203" t="s">
        <v>27</v>
      </c>
      <c r="B22" s="183" t="s">
        <v>28</v>
      </c>
      <c r="C22" s="192">
        <v>704646355.22000003</v>
      </c>
      <c r="D22" s="192">
        <v>171434989.63</v>
      </c>
      <c r="E22" s="192">
        <v>876081344.85000002</v>
      </c>
      <c r="F22" s="192">
        <v>841333074.61000001</v>
      </c>
      <c r="G22" s="192">
        <v>794314969.94000006</v>
      </c>
      <c r="H22" s="192">
        <v>47018104.670000002</v>
      </c>
      <c r="I22" s="192">
        <v>34748270.240000002</v>
      </c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</row>
    <row r="23" spans="1:22" ht="15.75" thickBot="1" x14ac:dyDescent="0.3">
      <c r="A23" s="204" t="s">
        <v>29</v>
      </c>
      <c r="B23" s="187" t="s">
        <v>30</v>
      </c>
      <c r="C23" s="193">
        <v>28711099.219999999</v>
      </c>
      <c r="D23" s="193">
        <v>6664227.0800000001</v>
      </c>
      <c r="E23" s="193">
        <v>35375326.299999997</v>
      </c>
      <c r="F23" s="193">
        <v>40771796.530000001</v>
      </c>
      <c r="G23" s="193">
        <v>37590085.259999998</v>
      </c>
      <c r="H23" s="193">
        <v>3181711.27</v>
      </c>
      <c r="I23" s="193">
        <v>-5396470.2300000004</v>
      </c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</row>
    <row r="24" spans="1:22" ht="15.75" thickBot="1" x14ac:dyDescent="0.3">
      <c r="A24" s="204" t="s">
        <v>31</v>
      </c>
      <c r="B24" s="187" t="s">
        <v>32</v>
      </c>
      <c r="C24" s="193">
        <v>259311700</v>
      </c>
      <c r="D24" s="193">
        <v>78357246.359999999</v>
      </c>
      <c r="E24" s="193">
        <v>337668946.36000001</v>
      </c>
      <c r="F24" s="193">
        <v>330558641.67000002</v>
      </c>
      <c r="G24" s="193">
        <v>307450797.63999999</v>
      </c>
      <c r="H24" s="193">
        <v>23107844.030000001</v>
      </c>
      <c r="I24" s="193">
        <v>7110304.6900000004</v>
      </c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</row>
    <row r="25" spans="1:22" ht="15.75" thickBot="1" x14ac:dyDescent="0.3">
      <c r="A25" s="204" t="s">
        <v>33</v>
      </c>
      <c r="B25" s="187" t="s">
        <v>34</v>
      </c>
      <c r="C25" s="193">
        <v>139690589</v>
      </c>
      <c r="D25" s="193">
        <v>23813978.129999999</v>
      </c>
      <c r="E25" s="193">
        <v>163504567.13</v>
      </c>
      <c r="F25" s="193">
        <v>165843165.13999999</v>
      </c>
      <c r="G25" s="193">
        <v>159200144.11000001</v>
      </c>
      <c r="H25" s="193">
        <v>6643021.0300000003</v>
      </c>
      <c r="I25" s="193">
        <v>-2338598.0099999998</v>
      </c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</row>
    <row r="26" spans="1:22" ht="15.75" thickBot="1" x14ac:dyDescent="0.3">
      <c r="A26" s="204" t="s">
        <v>35</v>
      </c>
      <c r="B26" s="187" t="s">
        <v>36</v>
      </c>
      <c r="C26" s="193">
        <v>199362143</v>
      </c>
      <c r="D26" s="193">
        <v>49159266.229999997</v>
      </c>
      <c r="E26" s="193">
        <v>248521409.22999999</v>
      </c>
      <c r="F26" s="193">
        <v>214559222.84999999</v>
      </c>
      <c r="G26" s="193">
        <v>206125175.38</v>
      </c>
      <c r="H26" s="193">
        <v>8434047.4700000007</v>
      </c>
      <c r="I26" s="193">
        <v>33962186.380000003</v>
      </c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22" ht="15.75" thickBot="1" x14ac:dyDescent="0.3">
      <c r="A27" s="204" t="s">
        <v>37</v>
      </c>
      <c r="B27" s="187" t="s">
        <v>38</v>
      </c>
      <c r="C27" s="193">
        <v>53761604</v>
      </c>
      <c r="D27" s="193">
        <v>3924081.31</v>
      </c>
      <c r="E27" s="193">
        <v>57685685.310000002</v>
      </c>
      <c r="F27" s="193">
        <v>61340263.450000003</v>
      </c>
      <c r="G27" s="193">
        <v>58876669.82</v>
      </c>
      <c r="H27" s="193">
        <v>2463593.63</v>
      </c>
      <c r="I27" s="193">
        <v>-3654578.14</v>
      </c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</row>
    <row r="28" spans="1:22" ht="15.75" thickBot="1" x14ac:dyDescent="0.3">
      <c r="A28" s="204" t="s">
        <v>39</v>
      </c>
      <c r="B28" s="187" t="s">
        <v>40</v>
      </c>
      <c r="C28" s="193">
        <v>9466774</v>
      </c>
      <c r="D28" s="193">
        <v>6627034.8200000003</v>
      </c>
      <c r="E28" s="193">
        <v>16093808.82</v>
      </c>
      <c r="F28" s="193">
        <v>12060158.23</v>
      </c>
      <c r="G28" s="193">
        <v>9923042.0800000001</v>
      </c>
      <c r="H28" s="193">
        <v>2137116.15</v>
      </c>
      <c r="I28" s="193">
        <v>4033650.59</v>
      </c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</row>
    <row r="29" spans="1:22" ht="15.75" thickBot="1" x14ac:dyDescent="0.3">
      <c r="A29" s="204" t="s">
        <v>41</v>
      </c>
      <c r="B29" s="187" t="s">
        <v>42</v>
      </c>
      <c r="C29" s="193">
        <v>8266860</v>
      </c>
      <c r="D29" s="193">
        <v>3402655.7</v>
      </c>
      <c r="E29" s="193">
        <v>11669515.699999999</v>
      </c>
      <c r="F29" s="193">
        <v>10725183.68</v>
      </c>
      <c r="G29" s="193">
        <v>9683152.8399999999</v>
      </c>
      <c r="H29" s="193">
        <v>1042030.84</v>
      </c>
      <c r="I29" s="193">
        <v>944332.02</v>
      </c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</row>
    <row r="30" spans="1:22" ht="15.75" thickBot="1" x14ac:dyDescent="0.3">
      <c r="A30" s="204" t="s">
        <v>43</v>
      </c>
      <c r="B30" s="187" t="s">
        <v>44</v>
      </c>
      <c r="C30" s="193">
        <v>6075586</v>
      </c>
      <c r="D30" s="193">
        <v>-513500</v>
      </c>
      <c r="E30" s="193">
        <v>5562086</v>
      </c>
      <c r="F30" s="193">
        <v>5474643.0599999996</v>
      </c>
      <c r="G30" s="193">
        <v>5465902.8099999996</v>
      </c>
      <c r="H30" s="193">
        <v>8740.25</v>
      </c>
      <c r="I30" s="193">
        <v>87442.94</v>
      </c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</row>
    <row r="31" spans="1:22" ht="15.75" thickBot="1" x14ac:dyDescent="0.3">
      <c r="A31" s="203" t="s">
        <v>45</v>
      </c>
      <c r="B31" s="183" t="s">
        <v>46</v>
      </c>
      <c r="C31" s="192">
        <v>25804700</v>
      </c>
      <c r="D31" s="192">
        <v>4124174</v>
      </c>
      <c r="E31" s="192">
        <v>29928874</v>
      </c>
      <c r="F31" s="192">
        <v>25823719.579999998</v>
      </c>
      <c r="G31" s="192">
        <v>24002044.309999999</v>
      </c>
      <c r="H31" s="192">
        <v>1821675.27</v>
      </c>
      <c r="I31" s="192">
        <v>4105154.42</v>
      </c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</row>
    <row r="32" spans="1:22" ht="15.75" thickBot="1" x14ac:dyDescent="0.3">
      <c r="A32" s="204" t="s">
        <v>47</v>
      </c>
      <c r="B32" s="187" t="s">
        <v>48</v>
      </c>
      <c r="C32" s="193">
        <v>8171849</v>
      </c>
      <c r="D32" s="193">
        <v>3786343.38</v>
      </c>
      <c r="E32" s="193">
        <v>11958192.380000001</v>
      </c>
      <c r="F32" s="193">
        <v>9935597.7100000009</v>
      </c>
      <c r="G32" s="193">
        <v>8780964.0199999996</v>
      </c>
      <c r="H32" s="193">
        <v>1154633.69</v>
      </c>
      <c r="I32" s="193">
        <v>2022594.67</v>
      </c>
    </row>
    <row r="33" spans="1:9" ht="15.75" thickBot="1" x14ac:dyDescent="0.3">
      <c r="A33" s="204" t="s">
        <v>49</v>
      </c>
      <c r="B33" s="187" t="s">
        <v>50</v>
      </c>
      <c r="C33" s="193">
        <v>17632851</v>
      </c>
      <c r="D33" s="193">
        <v>337830.62</v>
      </c>
      <c r="E33" s="193">
        <v>17970681.620000001</v>
      </c>
      <c r="F33" s="193">
        <v>15888121.869999999</v>
      </c>
      <c r="G33" s="193">
        <v>15221080.289999999</v>
      </c>
      <c r="H33" s="193">
        <v>667041.57999999996</v>
      </c>
      <c r="I33" s="193">
        <v>2082559.75</v>
      </c>
    </row>
    <row r="34" spans="1:9" ht="15.75" thickBot="1" x14ac:dyDescent="0.3">
      <c r="A34" s="202">
        <v>24</v>
      </c>
      <c r="B34" s="173" t="s">
        <v>51</v>
      </c>
      <c r="C34" s="177">
        <v>296596011.32999998</v>
      </c>
      <c r="D34" s="177">
        <v>54429062.009999998</v>
      </c>
      <c r="E34" s="177">
        <v>351025073.33999997</v>
      </c>
      <c r="F34" s="177">
        <v>274521763.94999999</v>
      </c>
      <c r="G34" s="177">
        <v>212720623.91999999</v>
      </c>
      <c r="H34" s="177">
        <v>61801140.030000001</v>
      </c>
      <c r="I34" s="177">
        <v>76503309.390000001</v>
      </c>
    </row>
    <row r="35" spans="1:9" ht="15.75" thickBot="1" x14ac:dyDescent="0.3">
      <c r="A35" s="203" t="s">
        <v>52</v>
      </c>
      <c r="B35" s="183" t="s">
        <v>53</v>
      </c>
      <c r="C35" s="192">
        <v>38963244.329999998</v>
      </c>
      <c r="D35" s="192">
        <v>3091636.18</v>
      </c>
      <c r="E35" s="192">
        <v>42054880.509999998</v>
      </c>
      <c r="F35" s="192">
        <v>34218505.700000003</v>
      </c>
      <c r="G35" s="192">
        <v>33338315.260000002</v>
      </c>
      <c r="H35" s="192">
        <v>880190.44</v>
      </c>
      <c r="I35" s="192">
        <v>7836374.8099999996</v>
      </c>
    </row>
    <row r="36" spans="1:9" ht="15.75" thickBot="1" x14ac:dyDescent="0.3">
      <c r="A36" s="204" t="s">
        <v>54</v>
      </c>
      <c r="B36" s="187" t="s">
        <v>349</v>
      </c>
      <c r="C36" s="193">
        <v>38963244.329999998</v>
      </c>
      <c r="D36" s="193">
        <v>3091636.18</v>
      </c>
      <c r="E36" s="193">
        <v>42054880.509999998</v>
      </c>
      <c r="F36" s="193">
        <v>34218505.700000003</v>
      </c>
      <c r="G36" s="193">
        <v>33338315.260000002</v>
      </c>
      <c r="H36" s="193">
        <v>880190.44</v>
      </c>
      <c r="I36" s="193">
        <v>7836374.8099999996</v>
      </c>
    </row>
    <row r="37" spans="1:9" ht="15.75" thickBot="1" x14ac:dyDescent="0.3">
      <c r="A37" s="204" t="s">
        <v>54</v>
      </c>
      <c r="B37" s="187" t="s">
        <v>1335</v>
      </c>
      <c r="C37" s="193">
        <v>38963244.329999998</v>
      </c>
      <c r="D37" s="193">
        <v>3091636.18</v>
      </c>
      <c r="E37" s="193">
        <v>42054880.509999998</v>
      </c>
      <c r="F37" s="193">
        <v>34218505.700000003</v>
      </c>
      <c r="G37" s="193">
        <v>33338315.260000002</v>
      </c>
      <c r="H37" s="193">
        <v>880190.44</v>
      </c>
      <c r="I37" s="193">
        <v>7836374.8099999996</v>
      </c>
    </row>
    <row r="38" spans="1:9" ht="15.75" thickBot="1" x14ac:dyDescent="0.3">
      <c r="A38" s="203" t="s">
        <v>55</v>
      </c>
      <c r="B38" s="183" t="s">
        <v>56</v>
      </c>
      <c r="C38" s="192">
        <v>201049230</v>
      </c>
      <c r="D38" s="192">
        <v>36602536.939999998</v>
      </c>
      <c r="E38" s="192">
        <v>237651766.94</v>
      </c>
      <c r="F38" s="192">
        <v>176772558.5</v>
      </c>
      <c r="G38" s="192">
        <v>122996377.64</v>
      </c>
      <c r="H38" s="192">
        <v>53776180.859999999</v>
      </c>
      <c r="I38" s="192">
        <v>60879208.439999998</v>
      </c>
    </row>
    <row r="39" spans="1:9" ht="15.75" thickBot="1" x14ac:dyDescent="0.3">
      <c r="A39" s="204" t="s">
        <v>57</v>
      </c>
      <c r="B39" s="187" t="s">
        <v>58</v>
      </c>
      <c r="C39" s="193">
        <v>65365544</v>
      </c>
      <c r="D39" s="193">
        <v>24599913.41</v>
      </c>
      <c r="E39" s="193">
        <v>89965457.409999996</v>
      </c>
      <c r="F39" s="193">
        <v>76715995.189999998</v>
      </c>
      <c r="G39" s="193">
        <v>46808355.740000002</v>
      </c>
      <c r="H39" s="193">
        <v>29907639.449999999</v>
      </c>
      <c r="I39" s="193">
        <v>13249462.220000001</v>
      </c>
    </row>
    <row r="40" spans="1:9" ht="15.75" thickBot="1" x14ac:dyDescent="0.3">
      <c r="A40" s="204" t="s">
        <v>59</v>
      </c>
      <c r="B40" s="187" t="s">
        <v>60</v>
      </c>
      <c r="C40" s="193">
        <v>96107609</v>
      </c>
      <c r="D40" s="193">
        <v>5561644.2699999996</v>
      </c>
      <c r="E40" s="193">
        <v>101669253.27</v>
      </c>
      <c r="F40" s="193">
        <v>57019438.840000004</v>
      </c>
      <c r="G40" s="193">
        <v>43589049.719999999</v>
      </c>
      <c r="H40" s="193">
        <v>13430389.119999999</v>
      </c>
      <c r="I40" s="193">
        <v>44649814.43</v>
      </c>
    </row>
    <row r="41" spans="1:9" ht="15.75" thickBot="1" x14ac:dyDescent="0.3">
      <c r="A41" s="204" t="s">
        <v>61</v>
      </c>
      <c r="B41" s="187" t="s">
        <v>62</v>
      </c>
      <c r="C41" s="193">
        <v>6581111</v>
      </c>
      <c r="D41" s="193">
        <v>2263648.98</v>
      </c>
      <c r="E41" s="193">
        <v>8844759.9800000004</v>
      </c>
      <c r="F41" s="193">
        <v>7263886.5700000003</v>
      </c>
      <c r="G41" s="193">
        <v>6916486.5700000003</v>
      </c>
      <c r="H41" s="193">
        <v>347400</v>
      </c>
      <c r="I41" s="193">
        <v>1580873.41</v>
      </c>
    </row>
    <row r="42" spans="1:9" ht="15.75" thickBot="1" x14ac:dyDescent="0.3">
      <c r="A42" s="204" t="s">
        <v>63</v>
      </c>
      <c r="B42" s="187" t="s">
        <v>64</v>
      </c>
      <c r="C42" s="193">
        <v>32994966</v>
      </c>
      <c r="D42" s="193">
        <v>4177330.28</v>
      </c>
      <c r="E42" s="193">
        <v>37172296.280000001</v>
      </c>
      <c r="F42" s="193">
        <v>35773237.899999999</v>
      </c>
      <c r="G42" s="193">
        <v>25682485.609999999</v>
      </c>
      <c r="H42" s="193">
        <v>10090752.289999999</v>
      </c>
      <c r="I42" s="193">
        <v>1399058.38</v>
      </c>
    </row>
    <row r="43" spans="1:9" ht="15.75" thickBot="1" x14ac:dyDescent="0.3">
      <c r="A43" s="203" t="s">
        <v>65</v>
      </c>
      <c r="B43" s="183" t="s">
        <v>66</v>
      </c>
      <c r="C43" s="192">
        <v>56583537</v>
      </c>
      <c r="D43" s="192">
        <v>14734888.890000001</v>
      </c>
      <c r="E43" s="192">
        <v>71318425.890000001</v>
      </c>
      <c r="F43" s="192">
        <v>63530699.75</v>
      </c>
      <c r="G43" s="192">
        <v>56385931.020000003</v>
      </c>
      <c r="H43" s="192">
        <v>7144768.7300000004</v>
      </c>
      <c r="I43" s="192">
        <v>7787726.1399999997</v>
      </c>
    </row>
    <row r="44" spans="1:9" ht="15.75" thickBot="1" x14ac:dyDescent="0.3">
      <c r="A44" s="204" t="s">
        <v>67</v>
      </c>
      <c r="B44" s="187" t="s">
        <v>68</v>
      </c>
      <c r="C44" s="193">
        <v>32408961</v>
      </c>
      <c r="D44" s="193">
        <v>13910888.890000001</v>
      </c>
      <c r="E44" s="193">
        <v>46319849.890000001</v>
      </c>
      <c r="F44" s="193">
        <v>41057715.049999997</v>
      </c>
      <c r="G44" s="193">
        <v>34833339.969999999</v>
      </c>
      <c r="H44" s="193">
        <v>6224375.0800000001</v>
      </c>
      <c r="I44" s="193">
        <v>5262134.84</v>
      </c>
    </row>
    <row r="45" spans="1:9" ht="15.75" thickBot="1" x14ac:dyDescent="0.3">
      <c r="A45" s="204" t="s">
        <v>69</v>
      </c>
      <c r="B45" s="187" t="s">
        <v>70</v>
      </c>
      <c r="C45" s="193">
        <v>24174576</v>
      </c>
      <c r="D45" s="193">
        <v>824000</v>
      </c>
      <c r="E45" s="193">
        <v>24998576</v>
      </c>
      <c r="F45" s="193">
        <v>22472984.699999999</v>
      </c>
      <c r="G45" s="193">
        <v>21552591.050000001</v>
      </c>
      <c r="H45" s="193">
        <v>920393.65</v>
      </c>
      <c r="I45" s="193">
        <v>2525591.2999999998</v>
      </c>
    </row>
    <row r="46" spans="1:9" ht="15.75" thickBot="1" x14ac:dyDescent="0.3">
      <c r="A46" s="202">
        <v>26</v>
      </c>
      <c r="B46" s="173" t="s">
        <v>71</v>
      </c>
      <c r="C46" s="177">
        <v>39873427</v>
      </c>
      <c r="D46" s="177">
        <v>21036813.780000001</v>
      </c>
      <c r="E46" s="177">
        <v>60910240.780000001</v>
      </c>
      <c r="F46" s="177">
        <v>50755887.030000001</v>
      </c>
      <c r="G46" s="177">
        <v>46627272.460000001</v>
      </c>
      <c r="H46" s="177">
        <v>4128614.57</v>
      </c>
      <c r="I46" s="177">
        <v>10154353.75</v>
      </c>
    </row>
    <row r="47" spans="1:9" ht="15.75" thickBot="1" x14ac:dyDescent="0.3">
      <c r="A47" s="203" t="s">
        <v>72</v>
      </c>
      <c r="B47" s="183" t="s">
        <v>73</v>
      </c>
      <c r="C47" s="192">
        <v>29313369</v>
      </c>
      <c r="D47" s="192">
        <v>20911239.280000001</v>
      </c>
      <c r="E47" s="192">
        <v>50224608.280000001</v>
      </c>
      <c r="F47" s="192">
        <v>48460319.640000001</v>
      </c>
      <c r="G47" s="192">
        <v>44336182.07</v>
      </c>
      <c r="H47" s="192">
        <v>4124137.57</v>
      </c>
      <c r="I47" s="192">
        <v>1764288.64</v>
      </c>
    </row>
    <row r="48" spans="1:9" ht="15.75" thickBot="1" x14ac:dyDescent="0.3">
      <c r="A48" s="204" t="s">
        <v>74</v>
      </c>
      <c r="B48" s="187" t="s">
        <v>75</v>
      </c>
      <c r="C48" s="193">
        <v>11545714</v>
      </c>
      <c r="D48" s="193">
        <v>-3391030.27</v>
      </c>
      <c r="E48" s="193">
        <v>8154683.7300000004</v>
      </c>
      <c r="F48" s="193">
        <v>7906617.1600000001</v>
      </c>
      <c r="G48" s="193">
        <v>6744110.8399999999</v>
      </c>
      <c r="H48" s="193">
        <v>1162506.32</v>
      </c>
      <c r="I48" s="193">
        <v>248066.57</v>
      </c>
    </row>
    <row r="49" spans="1:9" ht="15.75" thickBot="1" x14ac:dyDescent="0.3">
      <c r="A49" s="204" t="s">
        <v>76</v>
      </c>
      <c r="B49" s="187" t="s">
        <v>77</v>
      </c>
      <c r="C49" s="193">
        <v>17767655</v>
      </c>
      <c r="D49" s="193">
        <v>24302269.550000001</v>
      </c>
      <c r="E49" s="193">
        <v>42069924.549999997</v>
      </c>
      <c r="F49" s="193">
        <v>40553702.479999997</v>
      </c>
      <c r="G49" s="193">
        <v>37592071.229999997</v>
      </c>
      <c r="H49" s="193">
        <v>2961631.25</v>
      </c>
      <c r="I49" s="193">
        <v>1516222.07</v>
      </c>
    </row>
    <row r="50" spans="1:9" ht="15.75" thickBot="1" x14ac:dyDescent="0.3">
      <c r="A50" s="203" t="s">
        <v>78</v>
      </c>
      <c r="B50" s="183" t="s">
        <v>79</v>
      </c>
      <c r="C50" s="192">
        <v>10560058</v>
      </c>
      <c r="D50" s="192">
        <v>125574.5</v>
      </c>
      <c r="E50" s="192">
        <v>10685632.5</v>
      </c>
      <c r="F50" s="192">
        <v>2295567.39</v>
      </c>
      <c r="G50" s="192">
        <v>2291090.39</v>
      </c>
      <c r="H50" s="192">
        <v>4477</v>
      </c>
      <c r="I50" s="192">
        <v>8390065.1099999994</v>
      </c>
    </row>
    <row r="51" spans="1:9" ht="15.75" thickBot="1" x14ac:dyDescent="0.3">
      <c r="A51" s="204" t="s">
        <v>80</v>
      </c>
      <c r="B51" s="187" t="s">
        <v>79</v>
      </c>
      <c r="C51" s="193">
        <v>10560058</v>
      </c>
      <c r="D51" s="193">
        <v>125574.5</v>
      </c>
      <c r="E51" s="193">
        <v>10685632.5</v>
      </c>
      <c r="F51" s="193">
        <v>2295567.39</v>
      </c>
      <c r="G51" s="193">
        <v>2291090.39</v>
      </c>
      <c r="H51" s="193">
        <v>4477</v>
      </c>
      <c r="I51" s="193">
        <v>8390065.1099999994</v>
      </c>
    </row>
    <row r="52" spans="1:9" ht="15.75" thickBot="1" x14ac:dyDescent="0.3">
      <c r="A52" s="201">
        <v>3</v>
      </c>
      <c r="B52" s="169" t="s">
        <v>81</v>
      </c>
      <c r="C52" s="176">
        <v>5650131381.5200005</v>
      </c>
      <c r="D52" s="176">
        <v>1538677766.4100001</v>
      </c>
      <c r="E52" s="176">
        <v>7188809147.9300003</v>
      </c>
      <c r="F52" s="176">
        <v>7106457001.5500002</v>
      </c>
      <c r="G52" s="176">
        <v>6580149352.4099998</v>
      </c>
      <c r="H52" s="176">
        <v>526307649.13999999</v>
      </c>
      <c r="I52" s="176">
        <v>82352146.379999995</v>
      </c>
    </row>
    <row r="53" spans="1:9" ht="15.75" thickBot="1" x14ac:dyDescent="0.3">
      <c r="A53" s="202">
        <v>31</v>
      </c>
      <c r="B53" s="173" t="s">
        <v>82</v>
      </c>
      <c r="C53" s="177">
        <v>3533021599.3899999</v>
      </c>
      <c r="D53" s="177">
        <v>1255222410.3399999</v>
      </c>
      <c r="E53" s="177">
        <v>4788244009.7299995</v>
      </c>
      <c r="F53" s="177">
        <v>4751249114.8999996</v>
      </c>
      <c r="G53" s="177">
        <v>4324750729.0900002</v>
      </c>
      <c r="H53" s="177">
        <v>426498385.81</v>
      </c>
      <c r="I53" s="177">
        <v>36994894.829999998</v>
      </c>
    </row>
    <row r="54" spans="1:9" ht="15.75" thickBot="1" x14ac:dyDescent="0.3">
      <c r="A54" s="203" t="s">
        <v>83</v>
      </c>
      <c r="B54" s="183" t="s">
        <v>84</v>
      </c>
      <c r="C54" s="192">
        <v>18380687</v>
      </c>
      <c r="D54" s="192">
        <v>1970743.57</v>
      </c>
      <c r="E54" s="192">
        <v>20351430.57</v>
      </c>
      <c r="F54" s="192">
        <v>19276822.949999999</v>
      </c>
      <c r="G54" s="192">
        <v>19237816.25</v>
      </c>
      <c r="H54" s="192">
        <v>39006.699999999997</v>
      </c>
      <c r="I54" s="192">
        <v>1074607.6200000001</v>
      </c>
    </row>
    <row r="55" spans="1:9" ht="15.75" thickBot="1" x14ac:dyDescent="0.3">
      <c r="A55" s="204" t="s">
        <v>85</v>
      </c>
      <c r="B55" s="187" t="s">
        <v>84</v>
      </c>
      <c r="C55" s="193">
        <v>18380687</v>
      </c>
      <c r="D55" s="193">
        <v>1970743.57</v>
      </c>
      <c r="E55" s="193">
        <v>20351430.57</v>
      </c>
      <c r="F55" s="193">
        <v>19276822.949999999</v>
      </c>
      <c r="G55" s="193">
        <v>19237816.25</v>
      </c>
      <c r="H55" s="193">
        <v>39006.699999999997</v>
      </c>
      <c r="I55" s="193">
        <v>1074607.6200000001</v>
      </c>
    </row>
    <row r="56" spans="1:9" ht="15.75" thickBot="1" x14ac:dyDescent="0.3">
      <c r="A56" s="203" t="s">
        <v>86</v>
      </c>
      <c r="B56" s="183" t="s">
        <v>87</v>
      </c>
      <c r="C56" s="192">
        <v>34627718</v>
      </c>
      <c r="D56" s="192">
        <v>-8725804.1799999997</v>
      </c>
      <c r="E56" s="192">
        <v>25901913.82</v>
      </c>
      <c r="F56" s="192">
        <v>25315116.949999999</v>
      </c>
      <c r="G56" s="192">
        <v>25288554.57</v>
      </c>
      <c r="H56" s="192">
        <v>26562.38</v>
      </c>
      <c r="I56" s="192">
        <v>586796.87</v>
      </c>
    </row>
    <row r="57" spans="1:9" ht="15.75" thickBot="1" x14ac:dyDescent="0.3">
      <c r="A57" s="204" t="s">
        <v>88</v>
      </c>
      <c r="B57" s="187" t="s">
        <v>87</v>
      </c>
      <c r="C57" s="193">
        <v>34627718</v>
      </c>
      <c r="D57" s="193">
        <v>-8725804.1799999997</v>
      </c>
      <c r="E57" s="193">
        <v>25901913.82</v>
      </c>
      <c r="F57" s="193">
        <v>25315116.949999999</v>
      </c>
      <c r="G57" s="193">
        <v>25288554.57</v>
      </c>
      <c r="H57" s="193">
        <v>26562.38</v>
      </c>
      <c r="I57" s="193">
        <v>586796.87</v>
      </c>
    </row>
    <row r="58" spans="1:9" ht="15.75" thickBot="1" x14ac:dyDescent="0.3">
      <c r="A58" s="203" t="s">
        <v>89</v>
      </c>
      <c r="B58" s="183" t="s">
        <v>90</v>
      </c>
      <c r="C58" s="192">
        <v>3406229720.3899999</v>
      </c>
      <c r="D58" s="192">
        <v>1255430232.46</v>
      </c>
      <c r="E58" s="192">
        <v>4661659952.8500004</v>
      </c>
      <c r="F58" s="192">
        <v>4627037085.6499996</v>
      </c>
      <c r="G58" s="192">
        <v>4201129528.73</v>
      </c>
      <c r="H58" s="192">
        <v>425907556.92000002</v>
      </c>
      <c r="I58" s="192">
        <v>34622867.200000003</v>
      </c>
    </row>
    <row r="59" spans="1:9" ht="15.75" thickBot="1" x14ac:dyDescent="0.3">
      <c r="A59" s="204" t="s">
        <v>91</v>
      </c>
      <c r="B59" s="187" t="s">
        <v>92</v>
      </c>
      <c r="C59" s="193">
        <v>1188206593</v>
      </c>
      <c r="D59" s="193">
        <v>163801348.09</v>
      </c>
      <c r="E59" s="193">
        <v>1352007941.0899999</v>
      </c>
      <c r="F59" s="193">
        <v>1421157549.3499999</v>
      </c>
      <c r="G59" s="193">
        <v>1335481445.4200001</v>
      </c>
      <c r="H59" s="193">
        <v>85676103.930000007</v>
      </c>
      <c r="I59" s="193">
        <v>-69149608.260000005</v>
      </c>
    </row>
    <row r="60" spans="1:9" ht="15.75" thickBot="1" x14ac:dyDescent="0.3">
      <c r="A60" s="204" t="s">
        <v>93</v>
      </c>
      <c r="B60" s="187" t="s">
        <v>94</v>
      </c>
      <c r="C60" s="193">
        <v>2108992468.3900001</v>
      </c>
      <c r="D60" s="193">
        <v>1087427407.6900001</v>
      </c>
      <c r="E60" s="193">
        <v>3196419876.0799999</v>
      </c>
      <c r="F60" s="193">
        <v>3062445969.2399998</v>
      </c>
      <c r="G60" s="193">
        <v>2738734598.71</v>
      </c>
      <c r="H60" s="193">
        <v>323711370.52999997</v>
      </c>
      <c r="I60" s="193">
        <v>133973906.84</v>
      </c>
    </row>
    <row r="61" spans="1:9" ht="15.75" thickBot="1" x14ac:dyDescent="0.3">
      <c r="A61" s="204" t="s">
        <v>95</v>
      </c>
      <c r="B61" s="187" t="s">
        <v>96</v>
      </c>
      <c r="C61" s="193">
        <v>59672183</v>
      </c>
      <c r="D61" s="193">
        <v>4000000</v>
      </c>
      <c r="E61" s="193">
        <v>63672183</v>
      </c>
      <c r="F61" s="193">
        <v>81718988.819999993</v>
      </c>
      <c r="G61" s="193">
        <v>68660870.700000003</v>
      </c>
      <c r="H61" s="193">
        <v>13058118.119999999</v>
      </c>
      <c r="I61" s="193">
        <v>-18046805.82</v>
      </c>
    </row>
    <row r="62" spans="1:9" ht="15.75" thickBot="1" x14ac:dyDescent="0.3">
      <c r="A62" s="204" t="s">
        <v>97</v>
      </c>
      <c r="B62" s="187" t="s">
        <v>98</v>
      </c>
      <c r="C62" s="193">
        <v>49358476</v>
      </c>
      <c r="D62" s="193">
        <v>201476.68</v>
      </c>
      <c r="E62" s="193">
        <v>49559952.68</v>
      </c>
      <c r="F62" s="193">
        <v>61714578.240000002</v>
      </c>
      <c r="G62" s="193">
        <v>58252613.899999999</v>
      </c>
      <c r="H62" s="193">
        <v>3461964.34</v>
      </c>
      <c r="I62" s="193">
        <v>-12154625.560000001</v>
      </c>
    </row>
    <row r="63" spans="1:9" ht="15.75" thickBot="1" x14ac:dyDescent="0.3">
      <c r="A63" s="203" t="s">
        <v>347</v>
      </c>
      <c r="B63" s="183" t="s">
        <v>374</v>
      </c>
      <c r="C63" s="185">
        <v>0</v>
      </c>
      <c r="D63" s="185">
        <v>0</v>
      </c>
      <c r="E63" s="185">
        <v>0</v>
      </c>
      <c r="F63" s="185">
        <v>0</v>
      </c>
      <c r="G63" s="185">
        <v>0</v>
      </c>
      <c r="H63" s="185">
        <v>0</v>
      </c>
      <c r="I63" s="185">
        <v>0</v>
      </c>
    </row>
    <row r="64" spans="1:9" ht="15.75" thickBot="1" x14ac:dyDescent="0.3">
      <c r="A64" s="204" t="s">
        <v>355</v>
      </c>
      <c r="B64" s="187" t="s">
        <v>356</v>
      </c>
      <c r="C64" s="189">
        <v>0</v>
      </c>
      <c r="D64" s="189">
        <v>0</v>
      </c>
      <c r="E64" s="189">
        <v>0</v>
      </c>
      <c r="F64" s="189">
        <v>0</v>
      </c>
      <c r="G64" s="189">
        <v>0</v>
      </c>
      <c r="H64" s="189">
        <v>0</v>
      </c>
      <c r="I64" s="189">
        <v>0</v>
      </c>
    </row>
    <row r="65" spans="1:9" ht="15.75" thickBot="1" x14ac:dyDescent="0.3">
      <c r="A65" s="203" t="s">
        <v>99</v>
      </c>
      <c r="B65" s="183" t="s">
        <v>100</v>
      </c>
      <c r="C65" s="192">
        <v>73783474</v>
      </c>
      <c r="D65" s="192">
        <v>6547238.4900000002</v>
      </c>
      <c r="E65" s="192">
        <v>80330712.489999995</v>
      </c>
      <c r="F65" s="192">
        <v>79620089.349999994</v>
      </c>
      <c r="G65" s="192">
        <v>79094829.540000007</v>
      </c>
      <c r="H65" s="192">
        <v>525259.81000000006</v>
      </c>
      <c r="I65" s="192">
        <v>710623.14</v>
      </c>
    </row>
    <row r="66" spans="1:9" ht="15.75" thickBot="1" x14ac:dyDescent="0.3">
      <c r="A66" s="204" t="s">
        <v>101</v>
      </c>
      <c r="B66" s="187" t="s">
        <v>100</v>
      </c>
      <c r="C66" s="193">
        <v>73783474</v>
      </c>
      <c r="D66" s="193">
        <v>6547238.4900000002</v>
      </c>
      <c r="E66" s="193">
        <v>80330712.489999995</v>
      </c>
      <c r="F66" s="193">
        <v>79620089.349999994</v>
      </c>
      <c r="G66" s="193">
        <v>79094829.540000007</v>
      </c>
      <c r="H66" s="193">
        <v>525259.81000000006</v>
      </c>
      <c r="I66" s="193">
        <v>710623.14</v>
      </c>
    </row>
    <row r="67" spans="1:9" ht="15.75" thickBot="1" x14ac:dyDescent="0.3">
      <c r="A67" s="202">
        <v>32</v>
      </c>
      <c r="B67" s="173" t="s">
        <v>102</v>
      </c>
      <c r="C67" s="177">
        <v>2017409695.1300001</v>
      </c>
      <c r="D67" s="177">
        <v>278688774.36000001</v>
      </c>
      <c r="E67" s="177">
        <v>2296098469.4899998</v>
      </c>
      <c r="F67" s="177">
        <v>2256446405.2600002</v>
      </c>
      <c r="G67" s="177">
        <v>2166977739.8299999</v>
      </c>
      <c r="H67" s="177">
        <v>89468665.430000007</v>
      </c>
      <c r="I67" s="177">
        <v>39652064.229999997</v>
      </c>
    </row>
    <row r="68" spans="1:9" ht="15.75" thickBot="1" x14ac:dyDescent="0.3">
      <c r="A68" s="203" t="s">
        <v>103</v>
      </c>
      <c r="B68" s="183" t="s">
        <v>104</v>
      </c>
      <c r="C68" s="192">
        <v>47008894.130000003</v>
      </c>
      <c r="D68" s="192">
        <v>1681528</v>
      </c>
      <c r="E68" s="192">
        <v>48690422.130000003</v>
      </c>
      <c r="F68" s="192">
        <v>47098786.369999997</v>
      </c>
      <c r="G68" s="192">
        <v>47024914.759999998</v>
      </c>
      <c r="H68" s="192">
        <v>73871.61</v>
      </c>
      <c r="I68" s="192">
        <v>1591635.76</v>
      </c>
    </row>
    <row r="69" spans="1:9" ht="15.75" thickBot="1" x14ac:dyDescent="0.3">
      <c r="A69" s="204" t="s">
        <v>105</v>
      </c>
      <c r="B69" s="187" t="s">
        <v>106</v>
      </c>
      <c r="C69" s="193">
        <v>47008894.130000003</v>
      </c>
      <c r="D69" s="193">
        <v>1681528</v>
      </c>
      <c r="E69" s="193">
        <v>48690422.130000003</v>
      </c>
      <c r="F69" s="193">
        <v>47098786.369999997</v>
      </c>
      <c r="G69" s="193">
        <v>47024914.759999998</v>
      </c>
      <c r="H69" s="193">
        <v>73871.61</v>
      </c>
      <c r="I69" s="193">
        <v>1591635.76</v>
      </c>
    </row>
    <row r="70" spans="1:9" ht="15.75" thickBot="1" x14ac:dyDescent="0.3">
      <c r="A70" s="203" t="s">
        <v>107</v>
      </c>
      <c r="B70" s="183" t="s">
        <v>108</v>
      </c>
      <c r="C70" s="192">
        <v>1585618079</v>
      </c>
      <c r="D70" s="192">
        <v>247497321.36000001</v>
      </c>
      <c r="E70" s="192">
        <v>1833115400.3599999</v>
      </c>
      <c r="F70" s="192">
        <v>1797458931.54</v>
      </c>
      <c r="G70" s="192">
        <v>1726290123.3499999</v>
      </c>
      <c r="H70" s="192">
        <v>71168808.189999998</v>
      </c>
      <c r="I70" s="192">
        <v>35656468.82</v>
      </c>
    </row>
    <row r="71" spans="1:9" ht="15.75" thickBot="1" x14ac:dyDescent="0.3">
      <c r="A71" s="204" t="s">
        <v>109</v>
      </c>
      <c r="B71" s="187" t="s">
        <v>110</v>
      </c>
      <c r="C71" s="193">
        <v>618322044</v>
      </c>
      <c r="D71" s="193">
        <v>62795836.270000003</v>
      </c>
      <c r="E71" s="193">
        <v>681117880.26999998</v>
      </c>
      <c r="F71" s="193">
        <v>674079964.54999995</v>
      </c>
      <c r="G71" s="193">
        <v>647220818.21000004</v>
      </c>
      <c r="H71" s="193">
        <v>26859146.34</v>
      </c>
      <c r="I71" s="193">
        <v>7037915.7199999997</v>
      </c>
    </row>
    <row r="72" spans="1:9" ht="15.75" thickBot="1" x14ac:dyDescent="0.3">
      <c r="A72" s="204" t="s">
        <v>111</v>
      </c>
      <c r="B72" s="187" t="s">
        <v>112</v>
      </c>
      <c r="C72" s="193">
        <v>812514403</v>
      </c>
      <c r="D72" s="193">
        <v>176668588.87</v>
      </c>
      <c r="E72" s="193">
        <v>989182991.87</v>
      </c>
      <c r="F72" s="193">
        <v>994933087.84000003</v>
      </c>
      <c r="G72" s="193">
        <v>955200439.21000004</v>
      </c>
      <c r="H72" s="193">
        <v>39732648.630000003</v>
      </c>
      <c r="I72" s="193">
        <v>-5750095.9699999997</v>
      </c>
    </row>
    <row r="73" spans="1:9" ht="15.75" thickBot="1" x14ac:dyDescent="0.3">
      <c r="A73" s="204" t="s">
        <v>113</v>
      </c>
      <c r="B73" s="187" t="s">
        <v>114</v>
      </c>
      <c r="C73" s="193">
        <v>26964339</v>
      </c>
      <c r="D73" s="193">
        <v>2914200</v>
      </c>
      <c r="E73" s="193">
        <v>29878539</v>
      </c>
      <c r="F73" s="193">
        <v>24903665.079999998</v>
      </c>
      <c r="G73" s="193">
        <v>24016535.98</v>
      </c>
      <c r="H73" s="193">
        <v>887129.1</v>
      </c>
      <c r="I73" s="193">
        <v>4974873.92</v>
      </c>
    </row>
    <row r="74" spans="1:9" ht="15.75" thickBot="1" x14ac:dyDescent="0.3">
      <c r="A74" s="204" t="s">
        <v>115</v>
      </c>
      <c r="B74" s="187" t="s">
        <v>116</v>
      </c>
      <c r="C74" s="193">
        <v>82178486</v>
      </c>
      <c r="D74" s="193">
        <v>4876875.49</v>
      </c>
      <c r="E74" s="193">
        <v>87055361.489999995</v>
      </c>
      <c r="F74" s="193">
        <v>67111041.189999998</v>
      </c>
      <c r="G74" s="193">
        <v>63690745.200000003</v>
      </c>
      <c r="H74" s="193">
        <v>3420295.99</v>
      </c>
      <c r="I74" s="193">
        <v>19944320.300000001</v>
      </c>
    </row>
    <row r="75" spans="1:9" ht="15.75" thickBot="1" x14ac:dyDescent="0.3">
      <c r="A75" s="204" t="s">
        <v>117</v>
      </c>
      <c r="B75" s="187" t="s">
        <v>118</v>
      </c>
      <c r="C75" s="193">
        <v>45638807</v>
      </c>
      <c r="D75" s="193">
        <v>241820.73</v>
      </c>
      <c r="E75" s="193">
        <v>45880627.729999997</v>
      </c>
      <c r="F75" s="193">
        <v>36431172.880000003</v>
      </c>
      <c r="G75" s="193">
        <v>36161584.75</v>
      </c>
      <c r="H75" s="193">
        <v>269588.13</v>
      </c>
      <c r="I75" s="193">
        <v>9449454.8499999996</v>
      </c>
    </row>
    <row r="76" spans="1:9" ht="15.75" thickBot="1" x14ac:dyDescent="0.3">
      <c r="A76" s="203" t="s">
        <v>119</v>
      </c>
      <c r="B76" s="183" t="s">
        <v>120</v>
      </c>
      <c r="C76" s="192">
        <v>373354386</v>
      </c>
      <c r="D76" s="192">
        <v>28275206</v>
      </c>
      <c r="E76" s="192">
        <v>401629592</v>
      </c>
      <c r="F76" s="192">
        <v>400217190.88999999</v>
      </c>
      <c r="G76" s="192">
        <v>382982639.80000001</v>
      </c>
      <c r="H76" s="192">
        <v>17234551.09</v>
      </c>
      <c r="I76" s="192">
        <v>1412401.11</v>
      </c>
    </row>
    <row r="77" spans="1:9" ht="15.75" thickBot="1" x14ac:dyDescent="0.3">
      <c r="A77" s="204" t="s">
        <v>121</v>
      </c>
      <c r="B77" s="187" t="s">
        <v>122</v>
      </c>
      <c r="C77" s="193">
        <v>373354386</v>
      </c>
      <c r="D77" s="193">
        <v>28275206</v>
      </c>
      <c r="E77" s="193">
        <v>401629592</v>
      </c>
      <c r="F77" s="193">
        <v>400217190.88999999</v>
      </c>
      <c r="G77" s="193">
        <v>382982639.80000001</v>
      </c>
      <c r="H77" s="193">
        <v>17234551.09</v>
      </c>
      <c r="I77" s="193">
        <v>1412401.11</v>
      </c>
    </row>
    <row r="78" spans="1:9" ht="15.75" thickBot="1" x14ac:dyDescent="0.3">
      <c r="A78" s="203" t="s">
        <v>123</v>
      </c>
      <c r="B78" s="183" t="s">
        <v>124</v>
      </c>
      <c r="C78" s="192">
        <v>11428336</v>
      </c>
      <c r="D78" s="192">
        <v>1234719</v>
      </c>
      <c r="E78" s="192">
        <v>12663055</v>
      </c>
      <c r="F78" s="192">
        <v>11671496.460000001</v>
      </c>
      <c r="G78" s="192">
        <v>10680061.92</v>
      </c>
      <c r="H78" s="192">
        <v>991434.54</v>
      </c>
      <c r="I78" s="192">
        <v>991558.54</v>
      </c>
    </row>
    <row r="79" spans="1:9" ht="15.75" thickBot="1" x14ac:dyDescent="0.3">
      <c r="A79" s="204" t="s">
        <v>125</v>
      </c>
      <c r="B79" s="187" t="s">
        <v>124</v>
      </c>
      <c r="C79" s="193">
        <v>11428336</v>
      </c>
      <c r="D79" s="193">
        <v>1234719</v>
      </c>
      <c r="E79" s="193">
        <v>12663055</v>
      </c>
      <c r="F79" s="193">
        <v>11671496.460000001</v>
      </c>
      <c r="G79" s="193">
        <v>10680061.92</v>
      </c>
      <c r="H79" s="193">
        <v>991434.54</v>
      </c>
      <c r="I79" s="193">
        <v>991558.54</v>
      </c>
    </row>
    <row r="80" spans="1:9" ht="15.75" thickBot="1" x14ac:dyDescent="0.3">
      <c r="A80" s="202">
        <v>33</v>
      </c>
      <c r="B80" s="173" t="s">
        <v>126</v>
      </c>
      <c r="C80" s="177">
        <v>99700087</v>
      </c>
      <c r="D80" s="177">
        <v>4766581.71</v>
      </c>
      <c r="E80" s="177">
        <v>104466668.70999999</v>
      </c>
      <c r="F80" s="177">
        <v>98761481.390000001</v>
      </c>
      <c r="G80" s="177">
        <v>88420883.489999995</v>
      </c>
      <c r="H80" s="177">
        <v>10340597.9</v>
      </c>
      <c r="I80" s="177">
        <v>5705187.3200000003</v>
      </c>
    </row>
    <row r="81" spans="1:9" ht="15.75" thickBot="1" x14ac:dyDescent="0.3">
      <c r="A81" s="203" t="s">
        <v>127</v>
      </c>
      <c r="B81" s="183" t="s">
        <v>128</v>
      </c>
      <c r="C81" s="192">
        <v>16324353</v>
      </c>
      <c r="D81" s="192">
        <v>1516000</v>
      </c>
      <c r="E81" s="192">
        <v>17840353</v>
      </c>
      <c r="F81" s="192">
        <v>17207944.079999998</v>
      </c>
      <c r="G81" s="192">
        <v>16667353.449999999</v>
      </c>
      <c r="H81" s="192">
        <v>540590.63</v>
      </c>
      <c r="I81" s="192">
        <v>632408.92000000004</v>
      </c>
    </row>
    <row r="82" spans="1:9" ht="15.75" thickBot="1" x14ac:dyDescent="0.3">
      <c r="A82" s="204" t="s">
        <v>129</v>
      </c>
      <c r="B82" s="187" t="s">
        <v>128</v>
      </c>
      <c r="C82" s="193">
        <v>16324353</v>
      </c>
      <c r="D82" s="193">
        <v>1516000</v>
      </c>
      <c r="E82" s="193">
        <v>17840353</v>
      </c>
      <c r="F82" s="193">
        <v>17207944.079999998</v>
      </c>
      <c r="G82" s="193">
        <v>16667353.449999999</v>
      </c>
      <c r="H82" s="193">
        <v>540590.63</v>
      </c>
      <c r="I82" s="193">
        <v>632408.92000000004</v>
      </c>
    </row>
    <row r="83" spans="1:9" ht="15.75" thickBot="1" x14ac:dyDescent="0.3">
      <c r="A83" s="204" t="s">
        <v>129</v>
      </c>
      <c r="B83" s="187" t="s">
        <v>1336</v>
      </c>
      <c r="C83" s="193">
        <v>16324353</v>
      </c>
      <c r="D83" s="193">
        <v>1516000</v>
      </c>
      <c r="E83" s="193">
        <v>17840353</v>
      </c>
      <c r="F83" s="193">
        <v>17207944.079999998</v>
      </c>
      <c r="G83" s="193">
        <v>16667353.449999999</v>
      </c>
      <c r="H83" s="193">
        <v>540590.63</v>
      </c>
      <c r="I83" s="193">
        <v>632408.92000000004</v>
      </c>
    </row>
    <row r="84" spans="1:9" ht="15.75" thickBot="1" x14ac:dyDescent="0.3">
      <c r="A84" s="203" t="s">
        <v>130</v>
      </c>
      <c r="B84" s="183" t="s">
        <v>131</v>
      </c>
      <c r="C84" s="192">
        <v>47739884</v>
      </c>
      <c r="D84" s="192">
        <v>3766492</v>
      </c>
      <c r="E84" s="192">
        <v>51506376</v>
      </c>
      <c r="F84" s="192">
        <v>49943059.479999997</v>
      </c>
      <c r="G84" s="192">
        <v>44791529.240000002</v>
      </c>
      <c r="H84" s="192">
        <v>5151530.24</v>
      </c>
      <c r="I84" s="192">
        <v>1563316.52</v>
      </c>
    </row>
    <row r="85" spans="1:9" ht="15.75" thickBot="1" x14ac:dyDescent="0.3">
      <c r="A85" s="204" t="s">
        <v>132</v>
      </c>
      <c r="B85" s="187" t="s">
        <v>131</v>
      </c>
      <c r="C85" s="193">
        <v>47739884</v>
      </c>
      <c r="D85" s="193">
        <v>3766492</v>
      </c>
      <c r="E85" s="193">
        <v>51506376</v>
      </c>
      <c r="F85" s="193">
        <v>49943059.479999997</v>
      </c>
      <c r="G85" s="193">
        <v>44791529.240000002</v>
      </c>
      <c r="H85" s="193">
        <v>5151530.24</v>
      </c>
      <c r="I85" s="193">
        <v>1563316.52</v>
      </c>
    </row>
    <row r="86" spans="1:9" ht="15.75" thickBot="1" x14ac:dyDescent="0.3">
      <c r="A86" s="203" t="s">
        <v>133</v>
      </c>
      <c r="B86" s="183" t="s">
        <v>134</v>
      </c>
      <c r="C86" s="192">
        <v>15183491</v>
      </c>
      <c r="D86" s="192">
        <v>-1794292</v>
      </c>
      <c r="E86" s="192">
        <v>13389199</v>
      </c>
      <c r="F86" s="192">
        <v>12397261.640000001</v>
      </c>
      <c r="G86" s="192">
        <v>11023835.43</v>
      </c>
      <c r="H86" s="192">
        <v>1373426.21</v>
      </c>
      <c r="I86" s="192">
        <v>991937.36</v>
      </c>
    </row>
    <row r="87" spans="1:9" ht="15.75" thickBot="1" x14ac:dyDescent="0.3">
      <c r="A87" s="204" t="s">
        <v>135</v>
      </c>
      <c r="B87" s="187" t="s">
        <v>134</v>
      </c>
      <c r="C87" s="193">
        <v>15183491</v>
      </c>
      <c r="D87" s="193">
        <v>-1794292</v>
      </c>
      <c r="E87" s="193">
        <v>13389199</v>
      </c>
      <c r="F87" s="193">
        <v>12397261.640000001</v>
      </c>
      <c r="G87" s="193">
        <v>11023835.43</v>
      </c>
      <c r="H87" s="193">
        <v>1373426.21</v>
      </c>
      <c r="I87" s="193">
        <v>991937.36</v>
      </c>
    </row>
    <row r="88" spans="1:9" ht="15.75" thickBot="1" x14ac:dyDescent="0.3">
      <c r="A88" s="203" t="s">
        <v>136</v>
      </c>
      <c r="B88" s="183" t="s">
        <v>137</v>
      </c>
      <c r="C88" s="192">
        <v>20452359</v>
      </c>
      <c r="D88" s="192">
        <v>1278381.71</v>
      </c>
      <c r="E88" s="192">
        <v>21730740.710000001</v>
      </c>
      <c r="F88" s="192">
        <v>19213216.190000001</v>
      </c>
      <c r="G88" s="192">
        <v>15938165.369999999</v>
      </c>
      <c r="H88" s="192">
        <v>3275050.82</v>
      </c>
      <c r="I88" s="192">
        <v>2517524.52</v>
      </c>
    </row>
    <row r="89" spans="1:9" ht="15.75" thickBot="1" x14ac:dyDescent="0.3">
      <c r="A89" s="204" t="s">
        <v>138</v>
      </c>
      <c r="B89" s="187" t="s">
        <v>139</v>
      </c>
      <c r="C89" s="193">
        <v>20452359</v>
      </c>
      <c r="D89" s="193">
        <v>1278381.71</v>
      </c>
      <c r="E89" s="193">
        <v>21730740.710000001</v>
      </c>
      <c r="F89" s="193">
        <v>19213216.190000001</v>
      </c>
      <c r="G89" s="193">
        <v>15938165.369999999</v>
      </c>
      <c r="H89" s="193">
        <v>3275050.82</v>
      </c>
      <c r="I89" s="193">
        <v>2517524.52</v>
      </c>
    </row>
    <row r="90" spans="1:9" ht="15.75" thickBot="1" x14ac:dyDescent="0.3">
      <c r="A90" s="204" t="s">
        <v>138</v>
      </c>
      <c r="B90" s="187" t="s">
        <v>1337</v>
      </c>
      <c r="C90" s="193">
        <v>20452359</v>
      </c>
      <c r="D90" s="193">
        <v>1278381.71</v>
      </c>
      <c r="E90" s="193">
        <v>21730740.710000001</v>
      </c>
      <c r="F90" s="193">
        <v>19213216.190000001</v>
      </c>
      <c r="G90" s="193">
        <v>15938165.369999999</v>
      </c>
      <c r="H90" s="193">
        <v>3275050.82</v>
      </c>
      <c r="I90" s="193">
        <v>2517524.52</v>
      </c>
    </row>
    <row r="91" spans="1:9" ht="15.75" thickBot="1" x14ac:dyDescent="0.3">
      <c r="A91" s="201">
        <v>4</v>
      </c>
      <c r="B91" s="169" t="s">
        <v>140</v>
      </c>
      <c r="C91" s="176">
        <v>2167730872.8000002</v>
      </c>
      <c r="D91" s="176">
        <v>154204478.71000001</v>
      </c>
      <c r="E91" s="176">
        <v>2321935351.5100002</v>
      </c>
      <c r="F91" s="176">
        <v>2146933093.1400001</v>
      </c>
      <c r="G91" s="176">
        <v>1967506479.3</v>
      </c>
      <c r="H91" s="176">
        <v>179426613.84</v>
      </c>
      <c r="I91" s="176">
        <v>175002258.37</v>
      </c>
    </row>
    <row r="92" spans="1:9" ht="15.75" thickBot="1" x14ac:dyDescent="0.3">
      <c r="A92" s="202">
        <v>41</v>
      </c>
      <c r="B92" s="173" t="s">
        <v>141</v>
      </c>
      <c r="C92" s="177">
        <v>1346854466.96</v>
      </c>
      <c r="D92" s="177">
        <v>15488591.73</v>
      </c>
      <c r="E92" s="177">
        <v>1362343058.6900001</v>
      </c>
      <c r="F92" s="177">
        <v>1313654320.0999999</v>
      </c>
      <c r="G92" s="177">
        <v>1242384388.1500001</v>
      </c>
      <c r="H92" s="177">
        <v>71269931.950000003</v>
      </c>
      <c r="I92" s="177">
        <v>48688738.590000004</v>
      </c>
    </row>
    <row r="93" spans="1:9" ht="15.75" thickBot="1" x14ac:dyDescent="0.3">
      <c r="A93" s="203" t="s">
        <v>142</v>
      </c>
      <c r="B93" s="183" t="s">
        <v>143</v>
      </c>
      <c r="C93" s="192">
        <v>51145269</v>
      </c>
      <c r="D93" s="192">
        <v>1085642.18</v>
      </c>
      <c r="E93" s="192">
        <v>52230911.18</v>
      </c>
      <c r="F93" s="192">
        <v>50136495.909999996</v>
      </c>
      <c r="G93" s="192">
        <v>48543382.490000002</v>
      </c>
      <c r="H93" s="192">
        <v>1593113.42</v>
      </c>
      <c r="I93" s="192">
        <v>2094415.27</v>
      </c>
    </row>
    <row r="94" spans="1:9" ht="15.75" thickBot="1" x14ac:dyDescent="0.3">
      <c r="A94" s="204" t="s">
        <v>144</v>
      </c>
      <c r="B94" s="187" t="s">
        <v>145</v>
      </c>
      <c r="C94" s="193">
        <v>46057030</v>
      </c>
      <c r="D94" s="193">
        <v>206742.18</v>
      </c>
      <c r="E94" s="193">
        <v>46263772.18</v>
      </c>
      <c r="F94" s="193">
        <v>44392909.009999998</v>
      </c>
      <c r="G94" s="193">
        <v>43225381.270000003</v>
      </c>
      <c r="H94" s="193">
        <v>1167527.74</v>
      </c>
      <c r="I94" s="193">
        <v>1870863.17</v>
      </c>
    </row>
    <row r="95" spans="1:9" ht="15.75" thickBot="1" x14ac:dyDescent="0.3">
      <c r="A95" s="204" t="s">
        <v>146</v>
      </c>
      <c r="B95" s="187" t="s">
        <v>335</v>
      </c>
      <c r="C95" s="193">
        <v>5088239</v>
      </c>
      <c r="D95" s="193">
        <v>878900</v>
      </c>
      <c r="E95" s="193">
        <v>5967139</v>
      </c>
      <c r="F95" s="193">
        <v>5743586.9000000004</v>
      </c>
      <c r="G95" s="193">
        <v>5318001.22</v>
      </c>
      <c r="H95" s="193">
        <v>425585.68</v>
      </c>
      <c r="I95" s="193">
        <v>223552.1</v>
      </c>
    </row>
    <row r="96" spans="1:9" ht="15.75" thickBot="1" x14ac:dyDescent="0.3">
      <c r="A96" s="203" t="s">
        <v>147</v>
      </c>
      <c r="B96" s="183" t="s">
        <v>148</v>
      </c>
      <c r="C96" s="192">
        <v>146572970</v>
      </c>
      <c r="D96" s="192">
        <v>999333.54</v>
      </c>
      <c r="E96" s="192">
        <v>147572303.53999999</v>
      </c>
      <c r="F96" s="192">
        <v>124326600.31999999</v>
      </c>
      <c r="G96" s="192">
        <v>108679781.73999999</v>
      </c>
      <c r="H96" s="192">
        <v>15646818.58</v>
      </c>
      <c r="I96" s="192">
        <v>23245703.219999999</v>
      </c>
    </row>
    <row r="97" spans="1:9" ht="15.75" thickBot="1" x14ac:dyDescent="0.3">
      <c r="A97" s="204" t="s">
        <v>149</v>
      </c>
      <c r="B97" s="187" t="s">
        <v>150</v>
      </c>
      <c r="C97" s="193">
        <v>146572970</v>
      </c>
      <c r="D97" s="193">
        <v>999333.54</v>
      </c>
      <c r="E97" s="193">
        <v>147572303.53999999</v>
      </c>
      <c r="F97" s="193">
        <v>124326600.31999999</v>
      </c>
      <c r="G97" s="193">
        <v>108679781.73999999</v>
      </c>
      <c r="H97" s="193">
        <v>15646818.58</v>
      </c>
      <c r="I97" s="193">
        <v>23245703.219999999</v>
      </c>
    </row>
    <row r="98" spans="1:9" ht="15.75" thickBot="1" x14ac:dyDescent="0.3">
      <c r="A98" s="203" t="s">
        <v>151</v>
      </c>
      <c r="B98" s="183" t="s">
        <v>152</v>
      </c>
      <c r="C98" s="192">
        <v>933492195</v>
      </c>
      <c r="D98" s="192">
        <v>2502460.9900000002</v>
      </c>
      <c r="E98" s="192">
        <v>935994655.99000001</v>
      </c>
      <c r="F98" s="192">
        <v>930775050.09000003</v>
      </c>
      <c r="G98" s="192">
        <v>923533205.75</v>
      </c>
      <c r="H98" s="192">
        <v>7241844.3399999999</v>
      </c>
      <c r="I98" s="192">
        <v>5219605.9000000004</v>
      </c>
    </row>
    <row r="99" spans="1:9" ht="15.75" thickBot="1" x14ac:dyDescent="0.3">
      <c r="A99" s="204" t="s">
        <v>153</v>
      </c>
      <c r="B99" s="187" t="s">
        <v>154</v>
      </c>
      <c r="C99" s="193">
        <v>924421069</v>
      </c>
      <c r="D99" s="189">
        <v>0</v>
      </c>
      <c r="E99" s="193">
        <v>924421069</v>
      </c>
      <c r="F99" s="193">
        <v>919361280.98000002</v>
      </c>
      <c r="G99" s="193">
        <v>912119436.63999999</v>
      </c>
      <c r="H99" s="193">
        <v>7241844.3399999999</v>
      </c>
      <c r="I99" s="193">
        <v>5059788.0199999996</v>
      </c>
    </row>
    <row r="100" spans="1:9" ht="15.75" thickBot="1" x14ac:dyDescent="0.3">
      <c r="A100" s="204" t="s">
        <v>155</v>
      </c>
      <c r="B100" s="187" t="s">
        <v>156</v>
      </c>
      <c r="C100" s="193">
        <v>9071126</v>
      </c>
      <c r="D100" s="193">
        <v>2502460.9900000002</v>
      </c>
      <c r="E100" s="193">
        <v>11573586.99</v>
      </c>
      <c r="F100" s="193">
        <v>11413769.109999999</v>
      </c>
      <c r="G100" s="193">
        <v>11413769.109999999</v>
      </c>
      <c r="H100" s="189">
        <v>0</v>
      </c>
      <c r="I100" s="193">
        <v>159817.88</v>
      </c>
    </row>
    <row r="101" spans="1:9" ht="15.75" thickBot="1" x14ac:dyDescent="0.3">
      <c r="A101" s="203" t="s">
        <v>157</v>
      </c>
      <c r="B101" s="183" t="s">
        <v>158</v>
      </c>
      <c r="C101" s="192">
        <v>64321621</v>
      </c>
      <c r="D101" s="192">
        <v>-2941365.27</v>
      </c>
      <c r="E101" s="192">
        <v>61380255.729999997</v>
      </c>
      <c r="F101" s="192">
        <v>59258743.640000001</v>
      </c>
      <c r="G101" s="192">
        <v>54556526.939999998</v>
      </c>
      <c r="H101" s="192">
        <v>4702216.7</v>
      </c>
      <c r="I101" s="192">
        <v>2121512.09</v>
      </c>
    </row>
    <row r="102" spans="1:9" ht="15.75" thickBot="1" x14ac:dyDescent="0.3">
      <c r="A102" s="204" t="s">
        <v>159</v>
      </c>
      <c r="B102" s="187" t="s">
        <v>158</v>
      </c>
      <c r="C102" s="193">
        <v>64321621</v>
      </c>
      <c r="D102" s="193">
        <v>-2941365.27</v>
      </c>
      <c r="E102" s="193">
        <v>61380255.729999997</v>
      </c>
      <c r="F102" s="193">
        <v>59258743.640000001</v>
      </c>
      <c r="G102" s="193">
        <v>54556526.939999998</v>
      </c>
      <c r="H102" s="193">
        <v>4702216.7</v>
      </c>
      <c r="I102" s="193">
        <v>2121512.09</v>
      </c>
    </row>
    <row r="103" spans="1:9" ht="15.75" thickBot="1" x14ac:dyDescent="0.3">
      <c r="A103" s="203" t="s">
        <v>160</v>
      </c>
      <c r="B103" s="183" t="s">
        <v>161</v>
      </c>
      <c r="C103" s="192">
        <v>68328596.959999993</v>
      </c>
      <c r="D103" s="192">
        <v>12719529</v>
      </c>
      <c r="E103" s="192">
        <v>81048125.959999993</v>
      </c>
      <c r="F103" s="192">
        <v>75038029.909999996</v>
      </c>
      <c r="G103" s="192">
        <v>61879994.270000003</v>
      </c>
      <c r="H103" s="192">
        <v>13158035.640000001</v>
      </c>
      <c r="I103" s="192">
        <v>6010096.0499999998</v>
      </c>
    </row>
    <row r="104" spans="1:9" ht="15.75" thickBot="1" x14ac:dyDescent="0.3">
      <c r="A104" s="204" t="s">
        <v>162</v>
      </c>
      <c r="B104" s="187" t="s">
        <v>161</v>
      </c>
      <c r="C104" s="193">
        <v>68328596.959999993</v>
      </c>
      <c r="D104" s="193">
        <v>12719529</v>
      </c>
      <c r="E104" s="193">
        <v>81048125.959999993</v>
      </c>
      <c r="F104" s="193">
        <v>75038029.909999996</v>
      </c>
      <c r="G104" s="193">
        <v>61879994.270000003</v>
      </c>
      <c r="H104" s="193">
        <v>13158035.640000001</v>
      </c>
      <c r="I104" s="193">
        <v>6010096.0499999998</v>
      </c>
    </row>
    <row r="105" spans="1:9" ht="15.75" thickBot="1" x14ac:dyDescent="0.3">
      <c r="A105" s="203" t="s">
        <v>163</v>
      </c>
      <c r="B105" s="183" t="s">
        <v>164</v>
      </c>
      <c r="C105" s="192">
        <v>82993815</v>
      </c>
      <c r="D105" s="192">
        <v>1122991.29</v>
      </c>
      <c r="E105" s="192">
        <v>84116806.290000007</v>
      </c>
      <c r="F105" s="192">
        <v>74119400.230000004</v>
      </c>
      <c r="G105" s="192">
        <v>45191496.960000001</v>
      </c>
      <c r="H105" s="192">
        <v>28927903.27</v>
      </c>
      <c r="I105" s="192">
        <v>9997406.0600000005</v>
      </c>
    </row>
    <row r="106" spans="1:9" ht="15.75" thickBot="1" x14ac:dyDescent="0.3">
      <c r="A106" s="204" t="s">
        <v>165</v>
      </c>
      <c r="B106" s="187" t="s">
        <v>164</v>
      </c>
      <c r="C106" s="193">
        <v>82993815</v>
      </c>
      <c r="D106" s="193">
        <v>1122991.29</v>
      </c>
      <c r="E106" s="193">
        <v>84116806.290000007</v>
      </c>
      <c r="F106" s="193">
        <v>74119400.230000004</v>
      </c>
      <c r="G106" s="193">
        <v>45191496.960000001</v>
      </c>
      <c r="H106" s="193">
        <v>28927903.27</v>
      </c>
      <c r="I106" s="193">
        <v>9997406.0600000005</v>
      </c>
    </row>
    <row r="107" spans="1:9" ht="15.75" thickBot="1" x14ac:dyDescent="0.3">
      <c r="A107" s="202">
        <v>42</v>
      </c>
      <c r="B107" s="173" t="s">
        <v>166</v>
      </c>
      <c r="C107" s="177">
        <v>145480312.63999999</v>
      </c>
      <c r="D107" s="177">
        <v>26674990.190000001</v>
      </c>
      <c r="E107" s="177">
        <v>172155302.83000001</v>
      </c>
      <c r="F107" s="177">
        <v>138970046.21000001</v>
      </c>
      <c r="G107" s="177">
        <v>122834683.19</v>
      </c>
      <c r="H107" s="177">
        <v>16135363.02</v>
      </c>
      <c r="I107" s="177">
        <v>33185256.620000001</v>
      </c>
    </row>
    <row r="108" spans="1:9" ht="15.75" thickBot="1" x14ac:dyDescent="0.3">
      <c r="A108" s="203" t="s">
        <v>167</v>
      </c>
      <c r="B108" s="183" t="s">
        <v>168</v>
      </c>
      <c r="C108" s="192">
        <v>29394987.640000001</v>
      </c>
      <c r="D108" s="192">
        <v>984737.59</v>
      </c>
      <c r="E108" s="192">
        <v>30379725.23</v>
      </c>
      <c r="F108" s="192">
        <v>26860510.059999999</v>
      </c>
      <c r="G108" s="192">
        <v>26095834.350000001</v>
      </c>
      <c r="H108" s="192">
        <v>764675.71</v>
      </c>
      <c r="I108" s="192">
        <v>3519215.17</v>
      </c>
    </row>
    <row r="109" spans="1:9" ht="15.75" thickBot="1" x14ac:dyDescent="0.3">
      <c r="A109" s="204" t="s">
        <v>169</v>
      </c>
      <c r="B109" s="187" t="s">
        <v>170</v>
      </c>
      <c r="C109" s="193">
        <v>25618271.640000001</v>
      </c>
      <c r="D109" s="193">
        <v>-1028619.48</v>
      </c>
      <c r="E109" s="193">
        <v>24589652.16</v>
      </c>
      <c r="F109" s="193">
        <v>21298742.16</v>
      </c>
      <c r="G109" s="193">
        <v>20712702.120000001</v>
      </c>
      <c r="H109" s="193">
        <v>586040.04</v>
      </c>
      <c r="I109" s="193">
        <v>3290910</v>
      </c>
    </row>
    <row r="110" spans="1:9" ht="15.75" thickBot="1" x14ac:dyDescent="0.3">
      <c r="A110" s="204" t="s">
        <v>171</v>
      </c>
      <c r="B110" s="187" t="s">
        <v>172</v>
      </c>
      <c r="C110" s="193">
        <v>3776716</v>
      </c>
      <c r="D110" s="193">
        <v>2013357.07</v>
      </c>
      <c r="E110" s="193">
        <v>5790073.0700000003</v>
      </c>
      <c r="F110" s="193">
        <v>5561767.9000000004</v>
      </c>
      <c r="G110" s="193">
        <v>5383132.2300000004</v>
      </c>
      <c r="H110" s="193">
        <v>178635.67</v>
      </c>
      <c r="I110" s="193">
        <v>228305.17</v>
      </c>
    </row>
    <row r="111" spans="1:9" ht="15.75" thickBot="1" x14ac:dyDescent="0.3">
      <c r="A111" s="203" t="s">
        <v>173</v>
      </c>
      <c r="B111" s="183" t="s">
        <v>174</v>
      </c>
      <c r="C111" s="192">
        <v>102046225</v>
      </c>
      <c r="D111" s="192">
        <v>23685094.199999999</v>
      </c>
      <c r="E111" s="192">
        <v>125731319.2</v>
      </c>
      <c r="F111" s="192">
        <v>106087547.12</v>
      </c>
      <c r="G111" s="192">
        <v>91307350.969999999</v>
      </c>
      <c r="H111" s="192">
        <v>14780196.15</v>
      </c>
      <c r="I111" s="192">
        <v>19643772.079999998</v>
      </c>
    </row>
    <row r="112" spans="1:9" ht="15.75" thickBot="1" x14ac:dyDescent="0.3">
      <c r="A112" s="204" t="s">
        <v>175</v>
      </c>
      <c r="B112" s="187" t="s">
        <v>176</v>
      </c>
      <c r="C112" s="193">
        <v>18057990</v>
      </c>
      <c r="D112" s="193">
        <v>-2130436.04</v>
      </c>
      <c r="E112" s="193">
        <v>15927553.960000001</v>
      </c>
      <c r="F112" s="193">
        <v>11369494.369999999</v>
      </c>
      <c r="G112" s="193">
        <v>10869494.369999999</v>
      </c>
      <c r="H112" s="193">
        <v>500000</v>
      </c>
      <c r="I112" s="193">
        <v>4558059.59</v>
      </c>
    </row>
    <row r="113" spans="1:9" ht="15.75" thickBot="1" x14ac:dyDescent="0.3">
      <c r="A113" s="204" t="s">
        <v>177</v>
      </c>
      <c r="B113" s="187" t="s">
        <v>178</v>
      </c>
      <c r="C113" s="193">
        <v>83988235</v>
      </c>
      <c r="D113" s="193">
        <v>25815530.239999998</v>
      </c>
      <c r="E113" s="193">
        <v>109803765.23999999</v>
      </c>
      <c r="F113" s="193">
        <v>94718052.75</v>
      </c>
      <c r="G113" s="193">
        <v>80437856.599999994</v>
      </c>
      <c r="H113" s="193">
        <v>14280196.15</v>
      </c>
      <c r="I113" s="193">
        <v>15085712.49</v>
      </c>
    </row>
    <row r="114" spans="1:9" ht="15.75" thickBot="1" x14ac:dyDescent="0.3">
      <c r="A114" s="203" t="s">
        <v>179</v>
      </c>
      <c r="B114" s="183" t="s">
        <v>180</v>
      </c>
      <c r="C114" s="192">
        <v>9358302</v>
      </c>
      <c r="D114" s="192">
        <v>-3149689</v>
      </c>
      <c r="E114" s="192">
        <v>6208613</v>
      </c>
      <c r="F114" s="192">
        <v>4494235.21</v>
      </c>
      <c r="G114" s="192">
        <v>3961420.88</v>
      </c>
      <c r="H114" s="192">
        <v>532814.32999999996</v>
      </c>
      <c r="I114" s="192">
        <v>1714377.79</v>
      </c>
    </row>
    <row r="115" spans="1:9" ht="15.75" thickBot="1" x14ac:dyDescent="0.3">
      <c r="A115" s="204" t="s">
        <v>181</v>
      </c>
      <c r="B115" s="187" t="s">
        <v>182</v>
      </c>
      <c r="C115" s="193">
        <v>9358302</v>
      </c>
      <c r="D115" s="193">
        <v>-3149689</v>
      </c>
      <c r="E115" s="193">
        <v>6208613</v>
      </c>
      <c r="F115" s="193">
        <v>4494235.21</v>
      </c>
      <c r="G115" s="193">
        <v>3961420.88</v>
      </c>
      <c r="H115" s="193">
        <v>532814.32999999996</v>
      </c>
      <c r="I115" s="193">
        <v>1714377.79</v>
      </c>
    </row>
    <row r="116" spans="1:9" ht="15.75" thickBot="1" x14ac:dyDescent="0.3">
      <c r="A116" s="203" t="s">
        <v>183</v>
      </c>
      <c r="B116" s="183" t="s">
        <v>184</v>
      </c>
      <c r="C116" s="192">
        <v>4680798</v>
      </c>
      <c r="D116" s="192">
        <v>5154847.4000000004</v>
      </c>
      <c r="E116" s="192">
        <v>9835645.4000000004</v>
      </c>
      <c r="F116" s="192">
        <v>1527753.82</v>
      </c>
      <c r="G116" s="192">
        <v>1470076.99</v>
      </c>
      <c r="H116" s="192">
        <v>57676.83</v>
      </c>
      <c r="I116" s="192">
        <v>8307891.5800000001</v>
      </c>
    </row>
    <row r="117" spans="1:9" ht="15.75" thickBot="1" x14ac:dyDescent="0.3">
      <c r="A117" s="204" t="s">
        <v>185</v>
      </c>
      <c r="B117" s="187" t="s">
        <v>186</v>
      </c>
      <c r="C117" s="193">
        <v>4680798</v>
      </c>
      <c r="D117" s="193">
        <v>5154847.4000000004</v>
      </c>
      <c r="E117" s="193">
        <v>9835645.4000000004</v>
      </c>
      <c r="F117" s="193">
        <v>1527753.82</v>
      </c>
      <c r="G117" s="193">
        <v>1470076.99</v>
      </c>
      <c r="H117" s="193">
        <v>57676.83</v>
      </c>
      <c r="I117" s="193">
        <v>8307891.5800000001</v>
      </c>
    </row>
    <row r="118" spans="1:9" ht="15.75" thickBot="1" x14ac:dyDescent="0.3">
      <c r="A118" s="202">
        <v>43</v>
      </c>
      <c r="B118" s="173" t="s">
        <v>187</v>
      </c>
      <c r="C118" s="177">
        <v>42474031</v>
      </c>
      <c r="D118" s="177">
        <v>-1821410.87</v>
      </c>
      <c r="E118" s="177">
        <v>40652620.130000003</v>
      </c>
      <c r="F118" s="177">
        <v>34786320.659999996</v>
      </c>
      <c r="G118" s="177">
        <v>26760910.18</v>
      </c>
      <c r="H118" s="177">
        <v>8025410.4800000004</v>
      </c>
      <c r="I118" s="177">
        <v>5866299.4699999997</v>
      </c>
    </row>
    <row r="119" spans="1:9" ht="15.75" thickBot="1" x14ac:dyDescent="0.3">
      <c r="A119" s="203" t="s">
        <v>188</v>
      </c>
      <c r="B119" s="183" t="s">
        <v>189</v>
      </c>
      <c r="C119" s="192">
        <v>9956882</v>
      </c>
      <c r="D119" s="192">
        <v>-3367163.1</v>
      </c>
      <c r="E119" s="192">
        <v>6589718.9000000004</v>
      </c>
      <c r="F119" s="192">
        <v>2205413.65</v>
      </c>
      <c r="G119" s="192">
        <v>2108100.5299999998</v>
      </c>
      <c r="H119" s="192">
        <v>97313.12</v>
      </c>
      <c r="I119" s="192">
        <v>4384305.25</v>
      </c>
    </row>
    <row r="120" spans="1:9" ht="15.75" thickBot="1" x14ac:dyDescent="0.3">
      <c r="A120" s="204" t="s">
        <v>190</v>
      </c>
      <c r="B120" s="187" t="s">
        <v>191</v>
      </c>
      <c r="C120" s="193">
        <v>9956882</v>
      </c>
      <c r="D120" s="193">
        <v>-3367163.1</v>
      </c>
      <c r="E120" s="193">
        <v>6589718.9000000004</v>
      </c>
      <c r="F120" s="193">
        <v>2205413.65</v>
      </c>
      <c r="G120" s="193">
        <v>2108100.5299999998</v>
      </c>
      <c r="H120" s="193">
        <v>97313.12</v>
      </c>
      <c r="I120" s="193">
        <v>4384305.25</v>
      </c>
    </row>
    <row r="121" spans="1:9" ht="15.75" thickBot="1" x14ac:dyDescent="0.3">
      <c r="A121" s="203" t="s">
        <v>192</v>
      </c>
      <c r="B121" s="183" t="s">
        <v>193</v>
      </c>
      <c r="C121" s="192">
        <v>7209047</v>
      </c>
      <c r="D121" s="192">
        <v>3081852.23</v>
      </c>
      <c r="E121" s="192">
        <v>10290899.23</v>
      </c>
      <c r="F121" s="192">
        <v>9151751.0999999996</v>
      </c>
      <c r="G121" s="192">
        <v>6301535.0899999999</v>
      </c>
      <c r="H121" s="192">
        <v>2850216.01</v>
      </c>
      <c r="I121" s="192">
        <v>1139148.1299999999</v>
      </c>
    </row>
    <row r="122" spans="1:9" ht="15.75" thickBot="1" x14ac:dyDescent="0.3">
      <c r="A122" s="204" t="s">
        <v>194</v>
      </c>
      <c r="B122" s="187" t="s">
        <v>195</v>
      </c>
      <c r="C122" s="193">
        <v>7209047</v>
      </c>
      <c r="D122" s="193">
        <v>3081852.23</v>
      </c>
      <c r="E122" s="193">
        <v>10290899.23</v>
      </c>
      <c r="F122" s="193">
        <v>9151751.0999999996</v>
      </c>
      <c r="G122" s="193">
        <v>6301535.0899999999</v>
      </c>
      <c r="H122" s="193">
        <v>2850216.01</v>
      </c>
      <c r="I122" s="193">
        <v>1139148.1299999999</v>
      </c>
    </row>
    <row r="123" spans="1:9" ht="15.75" thickBot="1" x14ac:dyDescent="0.3">
      <c r="A123" s="203" t="s">
        <v>196</v>
      </c>
      <c r="B123" s="183" t="s">
        <v>197</v>
      </c>
      <c r="C123" s="192">
        <v>25308102</v>
      </c>
      <c r="D123" s="192">
        <v>-1536100</v>
      </c>
      <c r="E123" s="192">
        <v>23772002</v>
      </c>
      <c r="F123" s="192">
        <v>23429155.91</v>
      </c>
      <c r="G123" s="192">
        <v>18351274.559999999</v>
      </c>
      <c r="H123" s="192">
        <v>5077881.3499999996</v>
      </c>
      <c r="I123" s="192">
        <v>342846.09</v>
      </c>
    </row>
    <row r="124" spans="1:9" ht="15.75" thickBot="1" x14ac:dyDescent="0.3">
      <c r="A124" s="204" t="s">
        <v>198</v>
      </c>
      <c r="B124" s="187" t="s">
        <v>199</v>
      </c>
      <c r="C124" s="193">
        <v>25308102</v>
      </c>
      <c r="D124" s="193">
        <v>-1536100</v>
      </c>
      <c r="E124" s="193">
        <v>23772002</v>
      </c>
      <c r="F124" s="193">
        <v>23429155.91</v>
      </c>
      <c r="G124" s="193">
        <v>18351274.559999999</v>
      </c>
      <c r="H124" s="193">
        <v>5077881.3499999996</v>
      </c>
      <c r="I124" s="193">
        <v>342846.09</v>
      </c>
    </row>
    <row r="125" spans="1:9" ht="15.75" thickBot="1" x14ac:dyDescent="0.3">
      <c r="A125" s="202">
        <v>45</v>
      </c>
      <c r="B125" s="173" t="s">
        <v>200</v>
      </c>
      <c r="C125" s="177">
        <v>390985154</v>
      </c>
      <c r="D125" s="177">
        <v>83549509.560000002</v>
      </c>
      <c r="E125" s="177">
        <v>474534663.56</v>
      </c>
      <c r="F125" s="177">
        <v>424619809.33999997</v>
      </c>
      <c r="G125" s="177">
        <v>359287955.55000001</v>
      </c>
      <c r="H125" s="177">
        <v>65331853.789999999</v>
      </c>
      <c r="I125" s="177">
        <v>49914854.219999999</v>
      </c>
    </row>
    <row r="126" spans="1:9" ht="15.75" thickBot="1" x14ac:dyDescent="0.3">
      <c r="A126" s="203" t="s">
        <v>201</v>
      </c>
      <c r="B126" s="183" t="s">
        <v>202</v>
      </c>
      <c r="C126" s="192">
        <v>85438985</v>
      </c>
      <c r="D126" s="192">
        <v>3165272</v>
      </c>
      <c r="E126" s="192">
        <v>88604257</v>
      </c>
      <c r="F126" s="192">
        <v>85036712.640000001</v>
      </c>
      <c r="G126" s="192">
        <v>84863548.769999996</v>
      </c>
      <c r="H126" s="192">
        <v>173163.87</v>
      </c>
      <c r="I126" s="192">
        <v>3567544.36</v>
      </c>
    </row>
    <row r="127" spans="1:9" ht="15.75" thickBot="1" x14ac:dyDescent="0.3">
      <c r="A127" s="204" t="s">
        <v>203</v>
      </c>
      <c r="B127" s="187" t="s">
        <v>204</v>
      </c>
      <c r="C127" s="193">
        <v>85438985</v>
      </c>
      <c r="D127" s="193">
        <v>3165272</v>
      </c>
      <c r="E127" s="193">
        <v>88604257</v>
      </c>
      <c r="F127" s="193">
        <v>85036712.640000001</v>
      </c>
      <c r="G127" s="193">
        <v>84863548.769999996</v>
      </c>
      <c r="H127" s="193">
        <v>173163.87</v>
      </c>
      <c r="I127" s="193">
        <v>3567544.36</v>
      </c>
    </row>
    <row r="128" spans="1:9" ht="15.75" thickBot="1" x14ac:dyDescent="0.3">
      <c r="A128" s="204" t="s">
        <v>357</v>
      </c>
      <c r="B128" s="187" t="s">
        <v>358</v>
      </c>
      <c r="C128" s="189">
        <v>0</v>
      </c>
      <c r="D128" s="189">
        <v>0</v>
      </c>
      <c r="E128" s="189">
        <v>0</v>
      </c>
      <c r="F128" s="189">
        <v>0</v>
      </c>
      <c r="G128" s="189">
        <v>0</v>
      </c>
      <c r="H128" s="189">
        <v>0</v>
      </c>
      <c r="I128" s="189">
        <v>0</v>
      </c>
    </row>
    <row r="129" spans="1:9" ht="15.75" thickBot="1" x14ac:dyDescent="0.3">
      <c r="A129" s="203" t="s">
        <v>348</v>
      </c>
      <c r="B129" s="183" t="s">
        <v>369</v>
      </c>
      <c r="C129" s="185">
        <v>0</v>
      </c>
      <c r="D129" s="185">
        <v>0</v>
      </c>
      <c r="E129" s="185">
        <v>0</v>
      </c>
      <c r="F129" s="185">
        <v>0</v>
      </c>
      <c r="G129" s="185">
        <v>0</v>
      </c>
      <c r="H129" s="185">
        <v>0</v>
      </c>
      <c r="I129" s="185">
        <v>0</v>
      </c>
    </row>
    <row r="130" spans="1:9" ht="15.75" thickBot="1" x14ac:dyDescent="0.3">
      <c r="A130" s="204" t="s">
        <v>359</v>
      </c>
      <c r="B130" s="187" t="s">
        <v>360</v>
      </c>
      <c r="C130" s="189">
        <v>0</v>
      </c>
      <c r="D130" s="189">
        <v>0</v>
      </c>
      <c r="E130" s="189">
        <v>0</v>
      </c>
      <c r="F130" s="189">
        <v>0</v>
      </c>
      <c r="G130" s="189">
        <v>0</v>
      </c>
      <c r="H130" s="189">
        <v>0</v>
      </c>
      <c r="I130" s="189">
        <v>0</v>
      </c>
    </row>
    <row r="131" spans="1:9" ht="15.75" thickBot="1" x14ac:dyDescent="0.3">
      <c r="A131" s="203" t="s">
        <v>205</v>
      </c>
      <c r="B131" s="183" t="s">
        <v>206</v>
      </c>
      <c r="C131" s="192">
        <v>10725602</v>
      </c>
      <c r="D131" s="192">
        <v>2950345</v>
      </c>
      <c r="E131" s="192">
        <v>13675947</v>
      </c>
      <c r="F131" s="192">
        <v>11890771.35</v>
      </c>
      <c r="G131" s="192">
        <v>8642171.3499999996</v>
      </c>
      <c r="H131" s="192">
        <v>3248600</v>
      </c>
      <c r="I131" s="192">
        <v>1785175.65</v>
      </c>
    </row>
    <row r="132" spans="1:9" ht="15.75" thickBot="1" x14ac:dyDescent="0.3">
      <c r="A132" s="204" t="s">
        <v>207</v>
      </c>
      <c r="B132" s="187" t="s">
        <v>206</v>
      </c>
      <c r="C132" s="193">
        <v>10725602</v>
      </c>
      <c r="D132" s="193">
        <v>2950345</v>
      </c>
      <c r="E132" s="193">
        <v>13675947</v>
      </c>
      <c r="F132" s="193">
        <v>11890771.35</v>
      </c>
      <c r="G132" s="193">
        <v>8642171.3499999996</v>
      </c>
      <c r="H132" s="193">
        <v>3248600</v>
      </c>
      <c r="I132" s="193">
        <v>1785175.65</v>
      </c>
    </row>
    <row r="133" spans="1:9" ht="15.75" thickBot="1" x14ac:dyDescent="0.3">
      <c r="A133" s="203" t="s">
        <v>208</v>
      </c>
      <c r="B133" s="183" t="s">
        <v>209</v>
      </c>
      <c r="C133" s="192">
        <v>169427961</v>
      </c>
      <c r="D133" s="192">
        <v>49371162.5</v>
      </c>
      <c r="E133" s="192">
        <v>218799123.5</v>
      </c>
      <c r="F133" s="192">
        <v>181439045.5</v>
      </c>
      <c r="G133" s="192">
        <v>136431383.15000001</v>
      </c>
      <c r="H133" s="192">
        <v>45007662.350000001</v>
      </c>
      <c r="I133" s="192">
        <v>37360078</v>
      </c>
    </row>
    <row r="134" spans="1:9" ht="15.75" thickBot="1" x14ac:dyDescent="0.3">
      <c r="A134" s="204" t="s">
        <v>210</v>
      </c>
      <c r="B134" s="187" t="s">
        <v>211</v>
      </c>
      <c r="C134" s="193">
        <v>147094948</v>
      </c>
      <c r="D134" s="193">
        <v>5665548.5</v>
      </c>
      <c r="E134" s="193">
        <v>152760496.5</v>
      </c>
      <c r="F134" s="193">
        <v>119103321.97</v>
      </c>
      <c r="G134" s="193">
        <v>114357316.16</v>
      </c>
      <c r="H134" s="193">
        <v>4746005.8099999996</v>
      </c>
      <c r="I134" s="193">
        <v>33657174.530000001</v>
      </c>
    </row>
    <row r="135" spans="1:9" ht="15.75" thickBot="1" x14ac:dyDescent="0.3">
      <c r="A135" s="204" t="s">
        <v>212</v>
      </c>
      <c r="B135" s="187" t="s">
        <v>213</v>
      </c>
      <c r="C135" s="193">
        <v>3535334</v>
      </c>
      <c r="D135" s="193">
        <v>3627500</v>
      </c>
      <c r="E135" s="193">
        <v>7162834</v>
      </c>
      <c r="F135" s="193">
        <v>6319584.1900000004</v>
      </c>
      <c r="G135" s="193">
        <v>2706377.21</v>
      </c>
      <c r="H135" s="193">
        <v>3613206.98</v>
      </c>
      <c r="I135" s="193">
        <v>843249.81</v>
      </c>
    </row>
    <row r="136" spans="1:9" ht="15.75" thickBot="1" x14ac:dyDescent="0.3">
      <c r="A136" s="204" t="s">
        <v>214</v>
      </c>
      <c r="B136" s="187" t="s">
        <v>215</v>
      </c>
      <c r="C136" s="193">
        <v>18797679</v>
      </c>
      <c r="D136" s="193">
        <v>40078114</v>
      </c>
      <c r="E136" s="193">
        <v>58875793</v>
      </c>
      <c r="F136" s="193">
        <v>56016139.340000004</v>
      </c>
      <c r="G136" s="193">
        <v>19367689.780000001</v>
      </c>
      <c r="H136" s="193">
        <v>36648449.560000002</v>
      </c>
      <c r="I136" s="193">
        <v>2859653.66</v>
      </c>
    </row>
    <row r="137" spans="1:9" ht="15.75" thickBot="1" x14ac:dyDescent="0.3">
      <c r="A137" s="203" t="s">
        <v>216</v>
      </c>
      <c r="B137" s="183" t="s">
        <v>217</v>
      </c>
      <c r="C137" s="192">
        <v>110626881</v>
      </c>
      <c r="D137" s="192">
        <v>23187857.199999999</v>
      </c>
      <c r="E137" s="192">
        <v>133814738.2</v>
      </c>
      <c r="F137" s="192">
        <v>128238802.09</v>
      </c>
      <c r="G137" s="192">
        <v>117239033.05</v>
      </c>
      <c r="H137" s="192">
        <v>10999769.039999999</v>
      </c>
      <c r="I137" s="192">
        <v>5575936.1100000003</v>
      </c>
    </row>
    <row r="138" spans="1:9" ht="15.75" thickBot="1" x14ac:dyDescent="0.3">
      <c r="A138" s="204" t="s">
        <v>218</v>
      </c>
      <c r="B138" s="187" t="s">
        <v>217</v>
      </c>
      <c r="C138" s="193">
        <v>110626881</v>
      </c>
      <c r="D138" s="193">
        <v>23187857.199999999</v>
      </c>
      <c r="E138" s="193">
        <v>133814738.2</v>
      </c>
      <c r="F138" s="193">
        <v>128238802.09</v>
      </c>
      <c r="G138" s="193">
        <v>117239033.05</v>
      </c>
      <c r="H138" s="193">
        <v>10999769.039999999</v>
      </c>
      <c r="I138" s="193">
        <v>5575936.1100000003</v>
      </c>
    </row>
    <row r="139" spans="1:9" ht="15.75" thickBot="1" x14ac:dyDescent="0.3">
      <c r="A139" s="203" t="s">
        <v>219</v>
      </c>
      <c r="B139" s="183" t="s">
        <v>220</v>
      </c>
      <c r="C139" s="192">
        <v>14765725</v>
      </c>
      <c r="D139" s="192">
        <v>4874872.8600000003</v>
      </c>
      <c r="E139" s="192">
        <v>19640597.859999999</v>
      </c>
      <c r="F139" s="192">
        <v>18014477.760000002</v>
      </c>
      <c r="G139" s="192">
        <v>12111819.23</v>
      </c>
      <c r="H139" s="192">
        <v>5902658.5300000003</v>
      </c>
      <c r="I139" s="192">
        <v>1626120.1</v>
      </c>
    </row>
    <row r="140" spans="1:9" ht="15.75" thickBot="1" x14ac:dyDescent="0.3">
      <c r="A140" s="204" t="s">
        <v>221</v>
      </c>
      <c r="B140" s="187" t="s">
        <v>222</v>
      </c>
      <c r="C140" s="193">
        <v>14765725</v>
      </c>
      <c r="D140" s="193">
        <v>4874872.8600000003</v>
      </c>
      <c r="E140" s="193">
        <v>19640597.859999999</v>
      </c>
      <c r="F140" s="193">
        <v>18014477.760000002</v>
      </c>
      <c r="G140" s="193">
        <v>12111819.23</v>
      </c>
      <c r="H140" s="193">
        <v>5902658.5300000003</v>
      </c>
      <c r="I140" s="193">
        <v>1626120.1</v>
      </c>
    </row>
    <row r="141" spans="1:9" ht="15.75" thickBot="1" x14ac:dyDescent="0.3">
      <c r="A141" s="202">
        <v>46</v>
      </c>
      <c r="B141" s="173" t="s">
        <v>223</v>
      </c>
      <c r="C141" s="177">
        <v>145365472.19999999</v>
      </c>
      <c r="D141" s="177">
        <v>9839811.8399999999</v>
      </c>
      <c r="E141" s="177">
        <v>155205284.03999999</v>
      </c>
      <c r="F141" s="177">
        <v>124707309.56</v>
      </c>
      <c r="G141" s="177">
        <v>110687151.23</v>
      </c>
      <c r="H141" s="177">
        <v>14020158.33</v>
      </c>
      <c r="I141" s="177">
        <v>30497974.48</v>
      </c>
    </row>
    <row r="142" spans="1:9" ht="15.75" thickBot="1" x14ac:dyDescent="0.3">
      <c r="A142" s="203" t="s">
        <v>224</v>
      </c>
      <c r="B142" s="183" t="s">
        <v>225</v>
      </c>
      <c r="C142" s="192">
        <v>145365472.19999999</v>
      </c>
      <c r="D142" s="192">
        <v>9839811.8399999999</v>
      </c>
      <c r="E142" s="192">
        <v>155205284.03999999</v>
      </c>
      <c r="F142" s="192">
        <v>124707309.56</v>
      </c>
      <c r="G142" s="192">
        <v>110687151.23</v>
      </c>
      <c r="H142" s="192">
        <v>14020158.33</v>
      </c>
      <c r="I142" s="192">
        <v>30497974.48</v>
      </c>
    </row>
    <row r="143" spans="1:9" ht="15.75" thickBot="1" x14ac:dyDescent="0.3">
      <c r="A143" s="204" t="s">
        <v>226</v>
      </c>
      <c r="B143" s="187" t="s">
        <v>227</v>
      </c>
      <c r="C143" s="193">
        <v>79313945.200000003</v>
      </c>
      <c r="D143" s="193">
        <v>13645625.27</v>
      </c>
      <c r="E143" s="193">
        <v>92959570.469999999</v>
      </c>
      <c r="F143" s="193">
        <v>72589821.540000007</v>
      </c>
      <c r="G143" s="193">
        <v>67961995.409999996</v>
      </c>
      <c r="H143" s="193">
        <v>4627826.13</v>
      </c>
      <c r="I143" s="193">
        <v>20369748.93</v>
      </c>
    </row>
    <row r="144" spans="1:9" ht="15.75" thickBot="1" x14ac:dyDescent="0.3">
      <c r="A144" s="204" t="s">
        <v>228</v>
      </c>
      <c r="B144" s="187" t="s">
        <v>229</v>
      </c>
      <c r="C144" s="193">
        <v>16294961</v>
      </c>
      <c r="D144" s="193">
        <v>2430200</v>
      </c>
      <c r="E144" s="193">
        <v>18725161</v>
      </c>
      <c r="F144" s="193">
        <v>15470051.609999999</v>
      </c>
      <c r="G144" s="193">
        <v>15446146.41</v>
      </c>
      <c r="H144" s="193">
        <v>23905.200000000001</v>
      </c>
      <c r="I144" s="193">
        <v>3255109.39</v>
      </c>
    </row>
    <row r="145" spans="1:9" ht="15.75" thickBot="1" x14ac:dyDescent="0.3">
      <c r="A145" s="204" t="s">
        <v>230</v>
      </c>
      <c r="B145" s="187" t="s">
        <v>231</v>
      </c>
      <c r="C145" s="193">
        <v>787000</v>
      </c>
      <c r="D145" s="189">
        <v>0</v>
      </c>
      <c r="E145" s="193">
        <v>787000</v>
      </c>
      <c r="F145" s="193">
        <v>668543.91</v>
      </c>
      <c r="G145" s="193">
        <v>662903.82999999996</v>
      </c>
      <c r="H145" s="193">
        <v>5640.08</v>
      </c>
      <c r="I145" s="193">
        <v>118456.09</v>
      </c>
    </row>
    <row r="146" spans="1:9" ht="15.75" thickBot="1" x14ac:dyDescent="0.3">
      <c r="A146" s="204" t="s">
        <v>232</v>
      </c>
      <c r="B146" s="187" t="s">
        <v>233</v>
      </c>
      <c r="C146" s="193">
        <v>39529429</v>
      </c>
      <c r="D146" s="193">
        <v>-3879755.88</v>
      </c>
      <c r="E146" s="193">
        <v>35649673.119999997</v>
      </c>
      <c r="F146" s="193">
        <v>30424086.199999999</v>
      </c>
      <c r="G146" s="193">
        <v>21155942.359999999</v>
      </c>
      <c r="H146" s="193">
        <v>9268143.8399999999</v>
      </c>
      <c r="I146" s="193">
        <v>5225586.92</v>
      </c>
    </row>
    <row r="147" spans="1:9" ht="15.75" thickBot="1" x14ac:dyDescent="0.3">
      <c r="A147" s="204" t="s">
        <v>234</v>
      </c>
      <c r="B147" s="187" t="s">
        <v>235</v>
      </c>
      <c r="C147" s="193">
        <v>8336567</v>
      </c>
      <c r="D147" s="193">
        <v>-2356257.5499999998</v>
      </c>
      <c r="E147" s="193">
        <v>5980309.4500000002</v>
      </c>
      <c r="F147" s="193">
        <v>4641236.3</v>
      </c>
      <c r="G147" s="193">
        <v>4546593.22</v>
      </c>
      <c r="H147" s="193">
        <v>94643.08</v>
      </c>
      <c r="I147" s="193">
        <v>1339073.1499999999</v>
      </c>
    </row>
    <row r="148" spans="1:9" ht="15.75" thickBot="1" x14ac:dyDescent="0.3">
      <c r="A148" s="204" t="s">
        <v>236</v>
      </c>
      <c r="B148" s="187" t="s">
        <v>237</v>
      </c>
      <c r="C148" s="193">
        <v>1103570</v>
      </c>
      <c r="D148" s="189">
        <v>0</v>
      </c>
      <c r="E148" s="193">
        <v>1103570</v>
      </c>
      <c r="F148" s="193">
        <v>913570</v>
      </c>
      <c r="G148" s="193">
        <v>913570</v>
      </c>
      <c r="H148" s="189">
        <v>0</v>
      </c>
      <c r="I148" s="193">
        <v>190000</v>
      </c>
    </row>
    <row r="149" spans="1:9" ht="15.75" thickBot="1" x14ac:dyDescent="0.3">
      <c r="A149" s="202">
        <v>49</v>
      </c>
      <c r="B149" s="173" t="s">
        <v>238</v>
      </c>
      <c r="C149" s="177">
        <v>96571436</v>
      </c>
      <c r="D149" s="177">
        <v>20472986.260000002</v>
      </c>
      <c r="E149" s="177">
        <v>117044422.26000001</v>
      </c>
      <c r="F149" s="177">
        <v>110195287.27</v>
      </c>
      <c r="G149" s="177">
        <v>105551391</v>
      </c>
      <c r="H149" s="177">
        <v>4643896.2699999996</v>
      </c>
      <c r="I149" s="177">
        <v>6849134.9900000002</v>
      </c>
    </row>
    <row r="150" spans="1:9" ht="15.75" thickBot="1" x14ac:dyDescent="0.3">
      <c r="A150" s="203" t="s">
        <v>239</v>
      </c>
      <c r="B150" s="183" t="s">
        <v>240</v>
      </c>
      <c r="C150" s="192">
        <v>93009465</v>
      </c>
      <c r="D150" s="192">
        <v>19998857.260000002</v>
      </c>
      <c r="E150" s="192">
        <v>113008322.26000001</v>
      </c>
      <c r="F150" s="192">
        <v>106363174.93000001</v>
      </c>
      <c r="G150" s="192">
        <v>101875396.93000001</v>
      </c>
      <c r="H150" s="192">
        <v>4487778</v>
      </c>
      <c r="I150" s="192">
        <v>6645147.3300000001</v>
      </c>
    </row>
    <row r="151" spans="1:9" ht="15.75" thickBot="1" x14ac:dyDescent="0.3">
      <c r="A151" s="204" t="s">
        <v>241</v>
      </c>
      <c r="B151" s="187" t="s">
        <v>242</v>
      </c>
      <c r="C151" s="193">
        <v>15482867</v>
      </c>
      <c r="D151" s="193">
        <v>869100</v>
      </c>
      <c r="E151" s="193">
        <v>16351967</v>
      </c>
      <c r="F151" s="193">
        <v>15813249.140000001</v>
      </c>
      <c r="G151" s="193">
        <v>15333322.630000001</v>
      </c>
      <c r="H151" s="193">
        <v>479926.51</v>
      </c>
      <c r="I151" s="193">
        <v>538717.86</v>
      </c>
    </row>
    <row r="152" spans="1:9" ht="15.75" thickBot="1" x14ac:dyDescent="0.3">
      <c r="A152" s="204" t="s">
        <v>243</v>
      </c>
      <c r="B152" s="187" t="s">
        <v>244</v>
      </c>
      <c r="C152" s="193">
        <v>77526598</v>
      </c>
      <c r="D152" s="193">
        <v>19129757.260000002</v>
      </c>
      <c r="E152" s="193">
        <v>96656355.260000005</v>
      </c>
      <c r="F152" s="193">
        <v>90549925.790000007</v>
      </c>
      <c r="G152" s="193">
        <v>86542074.299999997</v>
      </c>
      <c r="H152" s="193">
        <v>4007851.49</v>
      </c>
      <c r="I152" s="193">
        <v>6106429.4699999997</v>
      </c>
    </row>
    <row r="153" spans="1:9" ht="15.75" thickBot="1" x14ac:dyDescent="0.3">
      <c r="A153" s="203" t="s">
        <v>245</v>
      </c>
      <c r="B153" s="183" t="s">
        <v>246</v>
      </c>
      <c r="C153" s="192">
        <v>3561971</v>
      </c>
      <c r="D153" s="192">
        <v>474129</v>
      </c>
      <c r="E153" s="192">
        <v>4036100</v>
      </c>
      <c r="F153" s="192">
        <v>3832112.34</v>
      </c>
      <c r="G153" s="192">
        <v>3675994.07</v>
      </c>
      <c r="H153" s="192">
        <v>156118.26999999999</v>
      </c>
      <c r="I153" s="192">
        <v>203987.66</v>
      </c>
    </row>
    <row r="154" spans="1:9" ht="15.75" thickBot="1" x14ac:dyDescent="0.3">
      <c r="A154" s="204" t="s">
        <v>247</v>
      </c>
      <c r="B154" s="187" t="s">
        <v>248</v>
      </c>
      <c r="C154" s="193">
        <v>3561971</v>
      </c>
      <c r="D154" s="193">
        <v>474129</v>
      </c>
      <c r="E154" s="193">
        <v>4036100</v>
      </c>
      <c r="F154" s="193">
        <v>3832112.34</v>
      </c>
      <c r="G154" s="193">
        <v>3675994.07</v>
      </c>
      <c r="H154" s="193">
        <v>156118.26999999999</v>
      </c>
      <c r="I154" s="193">
        <v>203987.66</v>
      </c>
    </row>
    <row r="155" spans="1:9" ht="15.75" thickBot="1" x14ac:dyDescent="0.3">
      <c r="A155" s="201">
        <v>9</v>
      </c>
      <c r="B155" s="169" t="s">
        <v>249</v>
      </c>
      <c r="C155" s="176">
        <v>242319700.03</v>
      </c>
      <c r="D155" s="176">
        <v>25933518.539999999</v>
      </c>
      <c r="E155" s="176">
        <v>268253218.56999999</v>
      </c>
      <c r="F155" s="176">
        <v>253760103.22999999</v>
      </c>
      <c r="G155" s="176">
        <v>231489461.97999999</v>
      </c>
      <c r="H155" s="176">
        <v>22270641.25</v>
      </c>
      <c r="I155" s="176">
        <v>14493115.34</v>
      </c>
    </row>
    <row r="156" spans="1:9" ht="15.75" thickBot="1" x14ac:dyDescent="0.3">
      <c r="A156" s="202">
        <v>91</v>
      </c>
      <c r="B156" s="173" t="s">
        <v>250</v>
      </c>
      <c r="C156" s="177">
        <v>37550725</v>
      </c>
      <c r="D156" s="177">
        <v>2541198.2200000002</v>
      </c>
      <c r="E156" s="177">
        <v>40091923.219999999</v>
      </c>
      <c r="F156" s="177">
        <v>38400606.590000004</v>
      </c>
      <c r="G156" s="177">
        <v>37704006.799999997</v>
      </c>
      <c r="H156" s="177">
        <v>696599.79</v>
      </c>
      <c r="I156" s="177">
        <v>1691316.63</v>
      </c>
    </row>
    <row r="157" spans="1:9" ht="15.75" thickBot="1" x14ac:dyDescent="0.3">
      <c r="A157" s="203" t="s">
        <v>251</v>
      </c>
      <c r="B157" s="183" t="s">
        <v>252</v>
      </c>
      <c r="C157" s="192">
        <v>19910212</v>
      </c>
      <c r="D157" s="185">
        <v>0</v>
      </c>
      <c r="E157" s="192">
        <v>19910212</v>
      </c>
      <c r="F157" s="192">
        <v>19910212</v>
      </c>
      <c r="G157" s="192">
        <v>19910212</v>
      </c>
      <c r="H157" s="185">
        <v>0</v>
      </c>
      <c r="I157" s="185">
        <v>0</v>
      </c>
    </row>
    <row r="158" spans="1:9" ht="15.75" thickBot="1" x14ac:dyDescent="0.3">
      <c r="A158" s="204" t="s">
        <v>253</v>
      </c>
      <c r="B158" s="187" t="s">
        <v>252</v>
      </c>
      <c r="C158" s="193">
        <v>19910212</v>
      </c>
      <c r="D158" s="189">
        <v>0</v>
      </c>
      <c r="E158" s="193">
        <v>19910212</v>
      </c>
      <c r="F158" s="193">
        <v>19910212</v>
      </c>
      <c r="G158" s="193">
        <v>19910212</v>
      </c>
      <c r="H158" s="189">
        <v>0</v>
      </c>
      <c r="I158" s="189">
        <v>0</v>
      </c>
    </row>
    <row r="159" spans="1:9" ht="15.75" thickBot="1" x14ac:dyDescent="0.3">
      <c r="A159" s="203" t="s">
        <v>254</v>
      </c>
      <c r="B159" s="183" t="s">
        <v>255</v>
      </c>
      <c r="C159" s="192">
        <v>4648510</v>
      </c>
      <c r="D159" s="185">
        <v>0</v>
      </c>
      <c r="E159" s="192">
        <v>4648510</v>
      </c>
      <c r="F159" s="192">
        <v>4648510</v>
      </c>
      <c r="G159" s="192">
        <v>4648510</v>
      </c>
      <c r="H159" s="185">
        <v>0</v>
      </c>
      <c r="I159" s="185">
        <v>0</v>
      </c>
    </row>
    <row r="160" spans="1:9" ht="15.75" thickBot="1" x14ac:dyDescent="0.3">
      <c r="A160" s="204" t="s">
        <v>256</v>
      </c>
      <c r="B160" s="187" t="s">
        <v>255</v>
      </c>
      <c r="C160" s="193">
        <v>4648510</v>
      </c>
      <c r="D160" s="189">
        <v>0</v>
      </c>
      <c r="E160" s="193">
        <v>4648510</v>
      </c>
      <c r="F160" s="193">
        <v>4648510</v>
      </c>
      <c r="G160" s="193">
        <v>4648510</v>
      </c>
      <c r="H160" s="189">
        <v>0</v>
      </c>
      <c r="I160" s="189">
        <v>0</v>
      </c>
    </row>
    <row r="161" spans="1:9" ht="15.75" thickBot="1" x14ac:dyDescent="0.3">
      <c r="A161" s="203" t="s">
        <v>257</v>
      </c>
      <c r="B161" s="183" t="s">
        <v>258</v>
      </c>
      <c r="C161" s="192">
        <v>1031880</v>
      </c>
      <c r="D161" s="185">
        <v>0</v>
      </c>
      <c r="E161" s="192">
        <v>1031880</v>
      </c>
      <c r="F161" s="192">
        <v>1031880</v>
      </c>
      <c r="G161" s="192">
        <v>1031880</v>
      </c>
      <c r="H161" s="185">
        <v>0</v>
      </c>
      <c r="I161" s="185">
        <v>0</v>
      </c>
    </row>
    <row r="162" spans="1:9" ht="15.75" thickBot="1" x14ac:dyDescent="0.3">
      <c r="A162" s="204" t="s">
        <v>259</v>
      </c>
      <c r="B162" s="187" t="s">
        <v>258</v>
      </c>
      <c r="C162" s="193">
        <v>1031880</v>
      </c>
      <c r="D162" s="189">
        <v>0</v>
      </c>
      <c r="E162" s="193">
        <v>1031880</v>
      </c>
      <c r="F162" s="193">
        <v>1031880</v>
      </c>
      <c r="G162" s="193">
        <v>1031880</v>
      </c>
      <c r="H162" s="189">
        <v>0</v>
      </c>
      <c r="I162" s="189">
        <v>0</v>
      </c>
    </row>
    <row r="163" spans="1:9" ht="15.75" thickBot="1" x14ac:dyDescent="0.3">
      <c r="A163" s="203" t="s">
        <v>260</v>
      </c>
      <c r="B163" s="183" t="s">
        <v>261</v>
      </c>
      <c r="C163" s="192">
        <v>1628750</v>
      </c>
      <c r="D163" s="185">
        <v>0</v>
      </c>
      <c r="E163" s="192">
        <v>1628750</v>
      </c>
      <c r="F163" s="192">
        <v>1628750</v>
      </c>
      <c r="G163" s="192">
        <v>1628750</v>
      </c>
      <c r="H163" s="185">
        <v>0</v>
      </c>
      <c r="I163" s="185">
        <v>0</v>
      </c>
    </row>
    <row r="164" spans="1:9" ht="15.75" thickBot="1" x14ac:dyDescent="0.3">
      <c r="A164" s="204" t="s">
        <v>262</v>
      </c>
      <c r="B164" s="187" t="s">
        <v>261</v>
      </c>
      <c r="C164" s="193">
        <v>1628750</v>
      </c>
      <c r="D164" s="189">
        <v>0</v>
      </c>
      <c r="E164" s="193">
        <v>1628750</v>
      </c>
      <c r="F164" s="193">
        <v>1628750</v>
      </c>
      <c r="G164" s="193">
        <v>1628750</v>
      </c>
      <c r="H164" s="189">
        <v>0</v>
      </c>
      <c r="I164" s="189">
        <v>0</v>
      </c>
    </row>
    <row r="165" spans="1:9" ht="15.75" thickBot="1" x14ac:dyDescent="0.3">
      <c r="A165" s="203" t="s">
        <v>263</v>
      </c>
      <c r="B165" s="183" t="s">
        <v>264</v>
      </c>
      <c r="C165" s="192">
        <v>2266300</v>
      </c>
      <c r="D165" s="185">
        <v>0</v>
      </c>
      <c r="E165" s="192">
        <v>2266300</v>
      </c>
      <c r="F165" s="192">
        <v>2266300</v>
      </c>
      <c r="G165" s="192">
        <v>2266300</v>
      </c>
      <c r="H165" s="185">
        <v>0</v>
      </c>
      <c r="I165" s="185">
        <v>0</v>
      </c>
    </row>
    <row r="166" spans="1:9" ht="15.75" thickBot="1" x14ac:dyDescent="0.3">
      <c r="A166" s="205">
        <v>9110</v>
      </c>
      <c r="B166" s="187" t="s">
        <v>264</v>
      </c>
      <c r="C166" s="193">
        <v>2266300</v>
      </c>
      <c r="D166" s="189">
        <v>0</v>
      </c>
      <c r="E166" s="193">
        <v>2266300</v>
      </c>
      <c r="F166" s="193">
        <v>2266300</v>
      </c>
      <c r="G166" s="193">
        <v>2266300</v>
      </c>
      <c r="H166" s="189">
        <v>0</v>
      </c>
      <c r="I166" s="189">
        <v>0</v>
      </c>
    </row>
    <row r="167" spans="1:9" ht="15.75" thickBot="1" x14ac:dyDescent="0.3">
      <c r="A167" s="203" t="s">
        <v>266</v>
      </c>
      <c r="B167" s="183" t="s">
        <v>267</v>
      </c>
      <c r="C167" s="192">
        <v>1728750</v>
      </c>
      <c r="D167" s="185">
        <v>0</v>
      </c>
      <c r="E167" s="192">
        <v>1728750</v>
      </c>
      <c r="F167" s="192">
        <v>1728750</v>
      </c>
      <c r="G167" s="192">
        <v>1728750</v>
      </c>
      <c r="H167" s="185">
        <v>0</v>
      </c>
      <c r="I167" s="185">
        <v>0</v>
      </c>
    </row>
    <row r="168" spans="1:9" x14ac:dyDescent="0.25">
      <c r="A168" s="300" t="s">
        <v>268</v>
      </c>
      <c r="B168" s="197" t="s">
        <v>1326</v>
      </c>
      <c r="C168" s="302">
        <v>1728750</v>
      </c>
      <c r="D168" s="288">
        <v>0</v>
      </c>
      <c r="E168" s="302">
        <v>1728750</v>
      </c>
      <c r="F168" s="302">
        <v>1728750</v>
      </c>
      <c r="G168" s="302">
        <v>1728750</v>
      </c>
      <c r="H168" s="288">
        <v>0</v>
      </c>
      <c r="I168" s="288">
        <v>0</v>
      </c>
    </row>
    <row r="169" spans="1:9" ht="15.75" thickBot="1" x14ac:dyDescent="0.3">
      <c r="A169" s="301"/>
      <c r="B169" s="187" t="s">
        <v>1327</v>
      </c>
      <c r="C169" s="303"/>
      <c r="D169" s="289"/>
      <c r="E169" s="303"/>
      <c r="F169" s="303"/>
      <c r="G169" s="303"/>
      <c r="H169" s="289"/>
      <c r="I169" s="289"/>
    </row>
    <row r="170" spans="1:9" ht="15.75" thickBot="1" x14ac:dyDescent="0.3">
      <c r="A170" s="204" t="s">
        <v>268</v>
      </c>
      <c r="B170" s="187" t="s">
        <v>267</v>
      </c>
      <c r="C170" s="193">
        <v>1728750</v>
      </c>
      <c r="D170" s="189">
        <v>0</v>
      </c>
      <c r="E170" s="193">
        <v>1728750</v>
      </c>
      <c r="F170" s="193">
        <v>1728750</v>
      </c>
      <c r="G170" s="193">
        <v>1728750</v>
      </c>
      <c r="H170" s="189">
        <v>0</v>
      </c>
      <c r="I170" s="189">
        <v>0</v>
      </c>
    </row>
    <row r="171" spans="1:9" ht="15.75" thickBot="1" x14ac:dyDescent="0.3">
      <c r="A171" s="203" t="s">
        <v>269</v>
      </c>
      <c r="B171" s="183" t="s">
        <v>270</v>
      </c>
      <c r="C171" s="192">
        <v>986574</v>
      </c>
      <c r="D171" s="192">
        <v>565400</v>
      </c>
      <c r="E171" s="192">
        <v>1551974</v>
      </c>
      <c r="F171" s="192">
        <v>1448366.27</v>
      </c>
      <c r="G171" s="192">
        <v>1446712.17</v>
      </c>
      <c r="H171" s="192">
        <v>1654.1</v>
      </c>
      <c r="I171" s="192">
        <v>103607.73</v>
      </c>
    </row>
    <row r="172" spans="1:9" ht="15.75" thickBot="1" x14ac:dyDescent="0.3">
      <c r="A172" s="204" t="s">
        <v>271</v>
      </c>
      <c r="B172" s="187" t="s">
        <v>272</v>
      </c>
      <c r="C172" s="193">
        <v>986574</v>
      </c>
      <c r="D172" s="193">
        <v>565400</v>
      </c>
      <c r="E172" s="193">
        <v>1551974</v>
      </c>
      <c r="F172" s="193">
        <v>1448366.27</v>
      </c>
      <c r="G172" s="193">
        <v>1446712.17</v>
      </c>
      <c r="H172" s="193">
        <v>1654.1</v>
      </c>
      <c r="I172" s="193">
        <v>103607.73</v>
      </c>
    </row>
    <row r="173" spans="1:9" ht="15.75" thickBot="1" x14ac:dyDescent="0.3">
      <c r="A173" s="204" t="s">
        <v>361</v>
      </c>
      <c r="B173" s="187" t="s">
        <v>362</v>
      </c>
      <c r="C173" s="189">
        <v>0</v>
      </c>
      <c r="D173" s="189">
        <v>0</v>
      </c>
      <c r="E173" s="189">
        <v>0</v>
      </c>
      <c r="F173" s="189">
        <v>0</v>
      </c>
      <c r="G173" s="189">
        <v>0</v>
      </c>
      <c r="H173" s="189">
        <v>0</v>
      </c>
      <c r="I173" s="189">
        <v>0</v>
      </c>
    </row>
    <row r="174" spans="1:9" ht="15.75" thickBot="1" x14ac:dyDescent="0.3">
      <c r="A174" s="203" t="s">
        <v>273</v>
      </c>
      <c r="B174" s="183" t="s">
        <v>274</v>
      </c>
      <c r="C174" s="192">
        <v>2715274</v>
      </c>
      <c r="D174" s="192">
        <v>1895078.18</v>
      </c>
      <c r="E174" s="192">
        <v>4610352.18</v>
      </c>
      <c r="F174" s="192">
        <v>3385277.32</v>
      </c>
      <c r="G174" s="192">
        <v>2697436.67</v>
      </c>
      <c r="H174" s="192">
        <v>687840.65</v>
      </c>
      <c r="I174" s="192">
        <v>1225074.8600000001</v>
      </c>
    </row>
    <row r="175" spans="1:9" ht="15.75" thickBot="1" x14ac:dyDescent="0.3">
      <c r="A175" s="204" t="s">
        <v>275</v>
      </c>
      <c r="B175" s="187" t="s">
        <v>274</v>
      </c>
      <c r="C175" s="193">
        <v>2715274</v>
      </c>
      <c r="D175" s="193">
        <v>1895078.18</v>
      </c>
      <c r="E175" s="193">
        <v>4610352.18</v>
      </c>
      <c r="F175" s="193">
        <v>3385277.32</v>
      </c>
      <c r="G175" s="193">
        <v>2697436.67</v>
      </c>
      <c r="H175" s="193">
        <v>687840.65</v>
      </c>
      <c r="I175" s="193">
        <v>1225074.8600000001</v>
      </c>
    </row>
    <row r="176" spans="1:9" ht="15.75" thickBot="1" x14ac:dyDescent="0.3">
      <c r="A176" s="203" t="s">
        <v>276</v>
      </c>
      <c r="B176" s="183" t="s">
        <v>277</v>
      </c>
      <c r="C176" s="192">
        <v>1888582</v>
      </c>
      <c r="D176" s="192">
        <v>14770.04</v>
      </c>
      <c r="E176" s="192">
        <v>1903352.04</v>
      </c>
      <c r="F176" s="192">
        <v>1580458.83</v>
      </c>
      <c r="G176" s="192">
        <v>1573353.79</v>
      </c>
      <c r="H176" s="192">
        <v>7105.04</v>
      </c>
      <c r="I176" s="192">
        <v>322893.21000000002</v>
      </c>
    </row>
    <row r="177" spans="1:9" ht="15.75" thickBot="1" x14ac:dyDescent="0.3">
      <c r="A177" s="204" t="s">
        <v>278</v>
      </c>
      <c r="B177" s="187" t="s">
        <v>277</v>
      </c>
      <c r="C177" s="193">
        <v>1888582</v>
      </c>
      <c r="D177" s="193">
        <v>14770.04</v>
      </c>
      <c r="E177" s="193">
        <v>1903352.04</v>
      </c>
      <c r="F177" s="193">
        <v>1580458.83</v>
      </c>
      <c r="G177" s="193">
        <v>1573353.79</v>
      </c>
      <c r="H177" s="193">
        <v>7105.04</v>
      </c>
      <c r="I177" s="193">
        <v>322893.21000000002</v>
      </c>
    </row>
    <row r="178" spans="1:9" ht="15.75" thickBot="1" x14ac:dyDescent="0.3">
      <c r="A178" s="203" t="s">
        <v>279</v>
      </c>
      <c r="B178" s="183" t="s">
        <v>280</v>
      </c>
      <c r="C178" s="192">
        <v>745893</v>
      </c>
      <c r="D178" s="192">
        <v>65950</v>
      </c>
      <c r="E178" s="192">
        <v>811843</v>
      </c>
      <c r="F178" s="192">
        <v>772102.17</v>
      </c>
      <c r="G178" s="192">
        <v>772102.17</v>
      </c>
      <c r="H178" s="185">
        <v>0</v>
      </c>
      <c r="I178" s="192">
        <v>39740.83</v>
      </c>
    </row>
    <row r="179" spans="1:9" ht="15.75" thickBot="1" x14ac:dyDescent="0.3">
      <c r="A179" s="205">
        <v>9120</v>
      </c>
      <c r="B179" s="187" t="s">
        <v>282</v>
      </c>
      <c r="C179" s="193">
        <v>745893</v>
      </c>
      <c r="D179" s="193">
        <v>65950</v>
      </c>
      <c r="E179" s="193">
        <v>811843</v>
      </c>
      <c r="F179" s="193">
        <v>772102.17</v>
      </c>
      <c r="G179" s="193">
        <v>772102.17</v>
      </c>
      <c r="H179" s="189">
        <v>0</v>
      </c>
      <c r="I179" s="193">
        <v>39740.83</v>
      </c>
    </row>
    <row r="180" spans="1:9" ht="15.75" thickBot="1" x14ac:dyDescent="0.3">
      <c r="A180" s="202">
        <v>92</v>
      </c>
      <c r="B180" s="173" t="s">
        <v>283</v>
      </c>
      <c r="C180" s="177">
        <v>84143100.030000001</v>
      </c>
      <c r="D180" s="177">
        <v>7109399.5</v>
      </c>
      <c r="E180" s="177">
        <v>91252499.530000001</v>
      </c>
      <c r="F180" s="177">
        <v>82310129.099999994</v>
      </c>
      <c r="G180" s="177">
        <v>77802772.900000006</v>
      </c>
      <c r="H180" s="177">
        <v>4507356.2</v>
      </c>
      <c r="I180" s="177">
        <v>8942370.4299999997</v>
      </c>
    </row>
    <row r="181" spans="1:9" ht="15.75" thickBot="1" x14ac:dyDescent="0.3">
      <c r="A181" s="203" t="s">
        <v>284</v>
      </c>
      <c r="B181" s="183" t="s">
        <v>285</v>
      </c>
      <c r="C181" s="192">
        <v>21890615.52</v>
      </c>
      <c r="D181" s="192">
        <v>5551569.4000000004</v>
      </c>
      <c r="E181" s="192">
        <v>27442184.920000002</v>
      </c>
      <c r="F181" s="192">
        <v>25454991.170000002</v>
      </c>
      <c r="G181" s="192">
        <v>22790561.82</v>
      </c>
      <c r="H181" s="192">
        <v>2664429.35</v>
      </c>
      <c r="I181" s="192">
        <v>1987193.75</v>
      </c>
    </row>
    <row r="182" spans="1:9" ht="15.75" thickBot="1" x14ac:dyDescent="0.3">
      <c r="A182" s="204" t="s">
        <v>286</v>
      </c>
      <c r="B182" s="187" t="s">
        <v>287</v>
      </c>
      <c r="C182" s="193">
        <v>11381442.52</v>
      </c>
      <c r="D182" s="193">
        <v>2753567.3</v>
      </c>
      <c r="E182" s="193">
        <v>14135009.82</v>
      </c>
      <c r="F182" s="193">
        <v>12940932.9</v>
      </c>
      <c r="G182" s="193">
        <v>12418306.75</v>
      </c>
      <c r="H182" s="193">
        <v>522626.15</v>
      </c>
      <c r="I182" s="193">
        <v>1194076.92</v>
      </c>
    </row>
    <row r="183" spans="1:9" ht="15.75" thickBot="1" x14ac:dyDescent="0.3">
      <c r="A183" s="204" t="s">
        <v>288</v>
      </c>
      <c r="B183" s="187" t="s">
        <v>289</v>
      </c>
      <c r="C183" s="193">
        <v>5227214</v>
      </c>
      <c r="D183" s="193">
        <v>160000</v>
      </c>
      <c r="E183" s="193">
        <v>5387214</v>
      </c>
      <c r="F183" s="193">
        <v>5319270.59</v>
      </c>
      <c r="G183" s="193">
        <v>5319270.59</v>
      </c>
      <c r="H183" s="189">
        <v>0</v>
      </c>
      <c r="I183" s="193">
        <v>67943.41</v>
      </c>
    </row>
    <row r="184" spans="1:9" ht="15.75" thickBot="1" x14ac:dyDescent="0.3">
      <c r="A184" s="204" t="s">
        <v>290</v>
      </c>
      <c r="B184" s="187" t="s">
        <v>291</v>
      </c>
      <c r="C184" s="193">
        <v>1390209</v>
      </c>
      <c r="D184" s="193">
        <v>136835.1</v>
      </c>
      <c r="E184" s="193">
        <v>1527044.1</v>
      </c>
      <c r="F184" s="193">
        <v>1450490.04</v>
      </c>
      <c r="G184" s="193">
        <v>1450490.04</v>
      </c>
      <c r="H184" s="189">
        <v>0</v>
      </c>
      <c r="I184" s="193">
        <v>76554.06</v>
      </c>
    </row>
    <row r="185" spans="1:9" ht="15.75" thickBot="1" x14ac:dyDescent="0.3">
      <c r="A185" s="204" t="s">
        <v>292</v>
      </c>
      <c r="B185" s="187" t="s">
        <v>293</v>
      </c>
      <c r="C185" s="193">
        <v>1119252</v>
      </c>
      <c r="D185" s="193">
        <v>418317</v>
      </c>
      <c r="E185" s="193">
        <v>1537569</v>
      </c>
      <c r="F185" s="193">
        <v>1447983.13</v>
      </c>
      <c r="G185" s="193">
        <v>1447983.13</v>
      </c>
      <c r="H185" s="189">
        <v>0</v>
      </c>
      <c r="I185" s="193">
        <v>89585.87</v>
      </c>
    </row>
    <row r="186" spans="1:9" ht="15.75" thickBot="1" x14ac:dyDescent="0.3">
      <c r="A186" s="204" t="s">
        <v>351</v>
      </c>
      <c r="B186" s="187" t="s">
        <v>352</v>
      </c>
      <c r="C186" s="193">
        <v>2384036</v>
      </c>
      <c r="D186" s="193">
        <v>-58862</v>
      </c>
      <c r="E186" s="193">
        <v>2325174</v>
      </c>
      <c r="F186" s="193">
        <v>1782856.84</v>
      </c>
      <c r="G186" s="193">
        <v>1656541.64</v>
      </c>
      <c r="H186" s="193">
        <v>126315.2</v>
      </c>
      <c r="I186" s="193">
        <v>542317.16</v>
      </c>
    </row>
    <row r="187" spans="1:9" ht="15.75" thickBot="1" x14ac:dyDescent="0.3">
      <c r="A187" s="204" t="s">
        <v>353</v>
      </c>
      <c r="B187" s="187" t="s">
        <v>354</v>
      </c>
      <c r="C187" s="193">
        <v>388462</v>
      </c>
      <c r="D187" s="193">
        <v>2141712</v>
      </c>
      <c r="E187" s="193">
        <v>2530174</v>
      </c>
      <c r="F187" s="193">
        <v>2513457.67</v>
      </c>
      <c r="G187" s="193">
        <v>497969.67</v>
      </c>
      <c r="H187" s="193">
        <v>2015488</v>
      </c>
      <c r="I187" s="193">
        <v>16716.330000000002</v>
      </c>
    </row>
    <row r="188" spans="1:9" ht="15.75" thickBot="1" x14ac:dyDescent="0.3">
      <c r="A188" s="203" t="s">
        <v>294</v>
      </c>
      <c r="B188" s="183" t="s">
        <v>295</v>
      </c>
      <c r="C188" s="192">
        <v>12470905.98</v>
      </c>
      <c r="D188" s="192">
        <v>975971.66</v>
      </c>
      <c r="E188" s="192">
        <v>13446877.640000001</v>
      </c>
      <c r="F188" s="192">
        <v>11862806.859999999</v>
      </c>
      <c r="G188" s="192">
        <v>11315368.800000001</v>
      </c>
      <c r="H188" s="192">
        <v>547438.06000000006</v>
      </c>
      <c r="I188" s="192">
        <v>1584070.78</v>
      </c>
    </row>
    <row r="189" spans="1:9" ht="15.75" thickBot="1" x14ac:dyDescent="0.3">
      <c r="A189" s="204" t="s">
        <v>296</v>
      </c>
      <c r="B189" s="187" t="s">
        <v>297</v>
      </c>
      <c r="C189" s="193">
        <v>9712526</v>
      </c>
      <c r="D189" s="193">
        <v>991596.14</v>
      </c>
      <c r="E189" s="193">
        <v>10704122.140000001</v>
      </c>
      <c r="F189" s="193">
        <v>9464121.5700000003</v>
      </c>
      <c r="G189" s="193">
        <v>8927290.2400000002</v>
      </c>
      <c r="H189" s="193">
        <v>536831.32999999996</v>
      </c>
      <c r="I189" s="193">
        <v>1240000.57</v>
      </c>
    </row>
    <row r="190" spans="1:9" ht="15.75" thickBot="1" x14ac:dyDescent="0.3">
      <c r="A190" s="204" t="s">
        <v>298</v>
      </c>
      <c r="B190" s="187" t="s">
        <v>299</v>
      </c>
      <c r="C190" s="193">
        <v>2758379.98</v>
      </c>
      <c r="D190" s="193">
        <v>-15624.48</v>
      </c>
      <c r="E190" s="193">
        <v>2742755.5</v>
      </c>
      <c r="F190" s="193">
        <v>2398685.29</v>
      </c>
      <c r="G190" s="193">
        <v>2388078.56</v>
      </c>
      <c r="H190" s="193">
        <v>10606.73</v>
      </c>
      <c r="I190" s="193">
        <v>344070.21</v>
      </c>
    </row>
    <row r="191" spans="1:9" ht="15.75" thickBot="1" x14ac:dyDescent="0.3">
      <c r="A191" s="203" t="s">
        <v>300</v>
      </c>
      <c r="B191" s="183" t="s">
        <v>301</v>
      </c>
      <c r="C191" s="192">
        <v>6922203.7000000002</v>
      </c>
      <c r="D191" s="192">
        <v>179286.44</v>
      </c>
      <c r="E191" s="192">
        <v>7101490.1399999997</v>
      </c>
      <c r="F191" s="192">
        <v>4863764.74</v>
      </c>
      <c r="G191" s="192">
        <v>4344573.4000000004</v>
      </c>
      <c r="H191" s="192">
        <v>519191.34</v>
      </c>
      <c r="I191" s="192">
        <v>2237725.4</v>
      </c>
    </row>
    <row r="192" spans="1:9" ht="15.75" thickBot="1" x14ac:dyDescent="0.3">
      <c r="A192" s="204" t="s">
        <v>302</v>
      </c>
      <c r="B192" s="187" t="s">
        <v>301</v>
      </c>
      <c r="C192" s="193">
        <v>6922203.7000000002</v>
      </c>
      <c r="D192" s="193">
        <v>179286.44</v>
      </c>
      <c r="E192" s="193">
        <v>7101490.1399999997</v>
      </c>
      <c r="F192" s="193">
        <v>4863764.74</v>
      </c>
      <c r="G192" s="193">
        <v>4344573.4000000004</v>
      </c>
      <c r="H192" s="193">
        <v>519191.34</v>
      </c>
      <c r="I192" s="193">
        <v>2237725.4</v>
      </c>
    </row>
    <row r="193" spans="1:9" ht="15.75" thickBot="1" x14ac:dyDescent="0.3">
      <c r="A193" s="203" t="s">
        <v>303</v>
      </c>
      <c r="B193" s="183" t="s">
        <v>304</v>
      </c>
      <c r="C193" s="192">
        <v>656949</v>
      </c>
      <c r="D193" s="192">
        <v>116500</v>
      </c>
      <c r="E193" s="192">
        <v>773449</v>
      </c>
      <c r="F193" s="192">
        <v>749442.85</v>
      </c>
      <c r="G193" s="192">
        <v>749442.85</v>
      </c>
      <c r="H193" s="185">
        <v>0</v>
      </c>
      <c r="I193" s="192">
        <v>24006.15</v>
      </c>
    </row>
    <row r="194" spans="1:9" ht="15.75" thickBot="1" x14ac:dyDescent="0.3">
      <c r="A194" s="204" t="s">
        <v>305</v>
      </c>
      <c r="B194" s="187" t="s">
        <v>304</v>
      </c>
      <c r="C194" s="193">
        <v>656949</v>
      </c>
      <c r="D194" s="193">
        <v>116500</v>
      </c>
      <c r="E194" s="193">
        <v>773449</v>
      </c>
      <c r="F194" s="193">
        <v>749442.85</v>
      </c>
      <c r="G194" s="193">
        <v>749442.85</v>
      </c>
      <c r="H194" s="189">
        <v>0</v>
      </c>
      <c r="I194" s="193">
        <v>24006.15</v>
      </c>
    </row>
    <row r="195" spans="1:9" ht="15.75" thickBot="1" x14ac:dyDescent="0.3">
      <c r="A195" s="203" t="s">
        <v>306</v>
      </c>
      <c r="B195" s="183" t="s">
        <v>307</v>
      </c>
      <c r="C195" s="192">
        <v>42202425.829999998</v>
      </c>
      <c r="D195" s="192">
        <v>8253</v>
      </c>
      <c r="E195" s="192">
        <v>42210678.829999998</v>
      </c>
      <c r="F195" s="192">
        <v>39101305.149999999</v>
      </c>
      <c r="G195" s="192">
        <v>38325007.700000003</v>
      </c>
      <c r="H195" s="192">
        <v>776297.45</v>
      </c>
      <c r="I195" s="192">
        <v>3109373.68</v>
      </c>
    </row>
    <row r="196" spans="1:9" ht="15.75" thickBot="1" x14ac:dyDescent="0.3">
      <c r="A196" s="204" t="s">
        <v>308</v>
      </c>
      <c r="B196" s="187" t="s">
        <v>309</v>
      </c>
      <c r="C196" s="193">
        <v>38075681.829999998</v>
      </c>
      <c r="D196" s="193">
        <v>53053</v>
      </c>
      <c r="E196" s="193">
        <v>38128734.829999998</v>
      </c>
      <c r="F196" s="193">
        <v>35497248.979999997</v>
      </c>
      <c r="G196" s="193">
        <v>34720951.530000001</v>
      </c>
      <c r="H196" s="193">
        <v>776297.45</v>
      </c>
      <c r="I196" s="193">
        <v>2631485.85</v>
      </c>
    </row>
    <row r="197" spans="1:9" ht="15.75" thickBot="1" x14ac:dyDescent="0.3">
      <c r="A197" s="204" t="s">
        <v>310</v>
      </c>
      <c r="B197" s="187" t="s">
        <v>311</v>
      </c>
      <c r="C197" s="193">
        <v>4126744</v>
      </c>
      <c r="D197" s="193">
        <v>-44800</v>
      </c>
      <c r="E197" s="193">
        <v>4081944</v>
      </c>
      <c r="F197" s="193">
        <v>3604056.17</v>
      </c>
      <c r="G197" s="193">
        <v>3604056.17</v>
      </c>
      <c r="H197" s="189">
        <v>0</v>
      </c>
      <c r="I197" s="193">
        <v>477887.83</v>
      </c>
    </row>
    <row r="198" spans="1:9" ht="15.75" thickBot="1" x14ac:dyDescent="0.3">
      <c r="A198" s="203" t="s">
        <v>312</v>
      </c>
      <c r="B198" s="183" t="s">
        <v>313</v>
      </c>
      <c r="C198" s="185">
        <v>0</v>
      </c>
      <c r="D198" s="192">
        <v>277819</v>
      </c>
      <c r="E198" s="192">
        <v>277819</v>
      </c>
      <c r="F198" s="192">
        <v>277818.33</v>
      </c>
      <c r="G198" s="192">
        <v>277818.33</v>
      </c>
      <c r="H198" s="185">
        <v>0</v>
      </c>
      <c r="I198" s="185">
        <v>0.67</v>
      </c>
    </row>
    <row r="199" spans="1:9" ht="15.75" thickBot="1" x14ac:dyDescent="0.3">
      <c r="A199" s="204" t="s">
        <v>314</v>
      </c>
      <c r="B199" s="187" t="s">
        <v>315</v>
      </c>
      <c r="C199" s="189">
        <v>0</v>
      </c>
      <c r="D199" s="193">
        <v>277819</v>
      </c>
      <c r="E199" s="193">
        <v>277819</v>
      </c>
      <c r="F199" s="193">
        <v>277818.33</v>
      </c>
      <c r="G199" s="193">
        <v>277818.33</v>
      </c>
      <c r="H199" s="189">
        <v>0</v>
      </c>
      <c r="I199" s="189">
        <v>0.67</v>
      </c>
    </row>
    <row r="200" spans="1:9" ht="15.75" thickBot="1" x14ac:dyDescent="0.3">
      <c r="A200" s="204" t="s">
        <v>314</v>
      </c>
      <c r="B200" s="187" t="s">
        <v>1338</v>
      </c>
      <c r="C200" s="189">
        <v>0</v>
      </c>
      <c r="D200" s="193">
        <v>277819</v>
      </c>
      <c r="E200" s="193">
        <v>277819</v>
      </c>
      <c r="F200" s="193">
        <v>277818.33</v>
      </c>
      <c r="G200" s="193">
        <v>277818.33</v>
      </c>
      <c r="H200" s="189">
        <v>0</v>
      </c>
      <c r="I200" s="189">
        <v>0.67</v>
      </c>
    </row>
    <row r="201" spans="1:9" ht="15.75" thickBot="1" x14ac:dyDescent="0.3">
      <c r="A201" s="202">
        <v>93</v>
      </c>
      <c r="B201" s="173" t="s">
        <v>316</v>
      </c>
      <c r="C201" s="177">
        <v>31888648</v>
      </c>
      <c r="D201" s="177">
        <v>15427305</v>
      </c>
      <c r="E201" s="177">
        <v>47315953</v>
      </c>
      <c r="F201" s="177">
        <v>44852386.840000004</v>
      </c>
      <c r="G201" s="177">
        <v>39758992.450000003</v>
      </c>
      <c r="H201" s="177">
        <v>5093394.3899999997</v>
      </c>
      <c r="I201" s="177">
        <v>2463566.16</v>
      </c>
    </row>
    <row r="202" spans="1:9" ht="15.75" thickBot="1" x14ac:dyDescent="0.3">
      <c r="A202" s="203" t="s">
        <v>317</v>
      </c>
      <c r="B202" s="183" t="s">
        <v>318</v>
      </c>
      <c r="C202" s="192">
        <v>21609967</v>
      </c>
      <c r="D202" s="192">
        <v>823105</v>
      </c>
      <c r="E202" s="192">
        <v>22433072</v>
      </c>
      <c r="F202" s="192">
        <v>21265074.829999998</v>
      </c>
      <c r="G202" s="192">
        <v>21194119.510000002</v>
      </c>
      <c r="H202" s="192">
        <v>70955.320000000007</v>
      </c>
      <c r="I202" s="192">
        <v>1167997.17</v>
      </c>
    </row>
    <row r="203" spans="1:9" ht="15.75" thickBot="1" x14ac:dyDescent="0.3">
      <c r="A203" s="204" t="s">
        <v>319</v>
      </c>
      <c r="B203" s="187" t="s">
        <v>336</v>
      </c>
      <c r="C203" s="193">
        <v>3205281</v>
      </c>
      <c r="D203" s="193">
        <v>257000</v>
      </c>
      <c r="E203" s="193">
        <v>3462281</v>
      </c>
      <c r="F203" s="193">
        <v>2588679.75</v>
      </c>
      <c r="G203" s="193">
        <v>2519761.86</v>
      </c>
      <c r="H203" s="193">
        <v>68917.89</v>
      </c>
      <c r="I203" s="193">
        <v>873601.25</v>
      </c>
    </row>
    <row r="204" spans="1:9" ht="15.75" thickBot="1" x14ac:dyDescent="0.3">
      <c r="A204" s="204" t="s">
        <v>319</v>
      </c>
      <c r="B204" s="187" t="s">
        <v>1339</v>
      </c>
      <c r="C204" s="193">
        <v>3205281</v>
      </c>
      <c r="D204" s="193">
        <v>257000</v>
      </c>
      <c r="E204" s="193">
        <v>3462281</v>
      </c>
      <c r="F204" s="193">
        <v>2588679.75</v>
      </c>
      <c r="G204" s="193">
        <v>2519761.86</v>
      </c>
      <c r="H204" s="193">
        <v>68917.89</v>
      </c>
      <c r="I204" s="193">
        <v>873601.25</v>
      </c>
    </row>
    <row r="205" spans="1:9" ht="15.75" thickBot="1" x14ac:dyDescent="0.3">
      <c r="A205" s="204" t="s">
        <v>320</v>
      </c>
      <c r="B205" s="187" t="s">
        <v>321</v>
      </c>
      <c r="C205" s="193">
        <v>18404686</v>
      </c>
      <c r="D205" s="193">
        <v>566105</v>
      </c>
      <c r="E205" s="193">
        <v>18970791</v>
      </c>
      <c r="F205" s="193">
        <v>18676395.079999998</v>
      </c>
      <c r="G205" s="193">
        <v>18674357.649999999</v>
      </c>
      <c r="H205" s="193">
        <v>2037.43</v>
      </c>
      <c r="I205" s="193">
        <v>294395.92</v>
      </c>
    </row>
    <row r="206" spans="1:9" ht="15.75" thickBot="1" x14ac:dyDescent="0.3">
      <c r="A206" s="203" t="s">
        <v>322</v>
      </c>
      <c r="B206" s="183" t="s">
        <v>323</v>
      </c>
      <c r="C206" s="192">
        <v>10278681</v>
      </c>
      <c r="D206" s="192">
        <v>14604200</v>
      </c>
      <c r="E206" s="192">
        <v>24882881</v>
      </c>
      <c r="F206" s="192">
        <v>23587312.010000002</v>
      </c>
      <c r="G206" s="192">
        <v>18564872.940000001</v>
      </c>
      <c r="H206" s="192">
        <v>5022439.07</v>
      </c>
      <c r="I206" s="192">
        <v>1295568.99</v>
      </c>
    </row>
    <row r="207" spans="1:9" ht="15.75" thickBot="1" x14ac:dyDescent="0.3">
      <c r="A207" s="204" t="s">
        <v>324</v>
      </c>
      <c r="B207" s="187" t="s">
        <v>325</v>
      </c>
      <c r="C207" s="193">
        <v>10278681</v>
      </c>
      <c r="D207" s="193">
        <v>14604200</v>
      </c>
      <c r="E207" s="193">
        <v>24882881</v>
      </c>
      <c r="F207" s="193">
        <v>23587312.010000002</v>
      </c>
      <c r="G207" s="193">
        <v>18564872.940000001</v>
      </c>
      <c r="H207" s="193">
        <v>5022439.07</v>
      </c>
      <c r="I207" s="193">
        <v>1295568.99</v>
      </c>
    </row>
    <row r="208" spans="1:9" ht="15.75" thickBot="1" x14ac:dyDescent="0.3">
      <c r="A208" s="202">
        <v>94</v>
      </c>
      <c r="B208" s="173" t="s">
        <v>326</v>
      </c>
      <c r="C208" s="177">
        <v>88737227</v>
      </c>
      <c r="D208" s="177">
        <v>855615.82</v>
      </c>
      <c r="E208" s="177">
        <v>89592842.819999993</v>
      </c>
      <c r="F208" s="177">
        <v>88196980.700000003</v>
      </c>
      <c r="G208" s="177">
        <v>76223689.829999998</v>
      </c>
      <c r="H208" s="177">
        <v>11973290.869999999</v>
      </c>
      <c r="I208" s="177">
        <v>1395862.12</v>
      </c>
    </row>
    <row r="209" spans="1:9" ht="15.75" thickBot="1" x14ac:dyDescent="0.3">
      <c r="A209" s="203" t="s">
        <v>327</v>
      </c>
      <c r="B209" s="183" t="s">
        <v>328</v>
      </c>
      <c r="C209" s="192">
        <v>88737227</v>
      </c>
      <c r="D209" s="192">
        <v>855615.82</v>
      </c>
      <c r="E209" s="192">
        <v>89592842.819999993</v>
      </c>
      <c r="F209" s="192">
        <v>88196980.700000003</v>
      </c>
      <c r="G209" s="192">
        <v>76223689.829999998</v>
      </c>
      <c r="H209" s="192">
        <v>11973290.869999999</v>
      </c>
      <c r="I209" s="192">
        <v>1395862.12</v>
      </c>
    </row>
    <row r="210" spans="1:9" ht="15.75" thickBot="1" x14ac:dyDescent="0.3">
      <c r="A210" s="204" t="s">
        <v>329</v>
      </c>
      <c r="B210" s="187" t="s">
        <v>330</v>
      </c>
      <c r="C210" s="193">
        <v>9371592</v>
      </c>
      <c r="D210" s="193">
        <v>162436</v>
      </c>
      <c r="E210" s="193">
        <v>9534028</v>
      </c>
      <c r="F210" s="193">
        <v>9428869.3100000005</v>
      </c>
      <c r="G210" s="193">
        <v>8819946.4100000001</v>
      </c>
      <c r="H210" s="193">
        <v>608922.9</v>
      </c>
      <c r="I210" s="193">
        <v>105158.69</v>
      </c>
    </row>
    <row r="211" spans="1:9" ht="15.75" thickBot="1" x14ac:dyDescent="0.3">
      <c r="A211" s="204" t="s">
        <v>331</v>
      </c>
      <c r="B211" s="187" t="s">
        <v>332</v>
      </c>
      <c r="C211" s="193">
        <v>79365635</v>
      </c>
      <c r="D211" s="193">
        <v>693179.82</v>
      </c>
      <c r="E211" s="193">
        <v>80058814.819999993</v>
      </c>
      <c r="F211" s="193">
        <v>78768111.390000001</v>
      </c>
      <c r="G211" s="193">
        <v>67403743.420000002</v>
      </c>
      <c r="H211" s="193">
        <v>11364367.970000001</v>
      </c>
      <c r="I211" s="193">
        <v>1290703.43</v>
      </c>
    </row>
    <row r="212" spans="1:9" ht="15.75" thickBot="1" x14ac:dyDescent="0.3">
      <c r="A212" s="298" t="s">
        <v>341</v>
      </c>
      <c r="B212" s="299"/>
      <c r="C212" s="193">
        <v>10747293562.9</v>
      </c>
      <c r="D212" s="193">
        <v>1913798987.6700001</v>
      </c>
      <c r="E212" s="193">
        <v>12661092550.57</v>
      </c>
      <c r="F212" s="193">
        <v>12222017674.940001</v>
      </c>
      <c r="G212" s="193">
        <v>11374233485.82</v>
      </c>
      <c r="H212" s="193">
        <v>847784189.12</v>
      </c>
      <c r="I212" s="193">
        <v>439074875.63</v>
      </c>
    </row>
    <row r="213" spans="1:9" x14ac:dyDescent="0.25"/>
  </sheetData>
  <mergeCells count="11">
    <mergeCell ref="A212:B212"/>
    <mergeCell ref="A1:I1"/>
    <mergeCell ref="A2:I2"/>
    <mergeCell ref="A168:A169"/>
    <mergeCell ref="C168:C169"/>
    <mergeCell ref="D168:D169"/>
    <mergeCell ref="E168:E169"/>
    <mergeCell ref="F168:F169"/>
    <mergeCell ref="G168:G169"/>
    <mergeCell ref="H168:H169"/>
    <mergeCell ref="I168:I169"/>
  </mergeCells>
  <hyperlinks>
    <hyperlink ref="A1:H1" location="Índice!A1" display="Volver al Índice" xr:uid="{C470B349-82CD-4066-92CD-57762E19EED7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9F0C1-BC04-4F47-BE78-1633DE4F991F}">
  <sheetPr codeName="Hoja20"/>
  <dimension ref="A1:V31"/>
  <sheetViews>
    <sheetView showGridLines="0" showRowColHeaders="0" workbookViewId="0">
      <selection sqref="A1:L1"/>
    </sheetView>
  </sheetViews>
  <sheetFormatPr baseColWidth="10" defaultColWidth="0" defaultRowHeight="15" zeroHeight="1" x14ac:dyDescent="0.25"/>
  <cols>
    <col min="1" max="1" width="38" bestFit="1" customWidth="1"/>
    <col min="2" max="12" width="12.28515625" customWidth="1"/>
    <col min="13" max="13" width="1.5703125" customWidth="1"/>
    <col min="14" max="22" width="0" hidden="1" customWidth="1"/>
    <col min="23" max="16384" width="11.42578125" hidden="1"/>
  </cols>
  <sheetData>
    <row r="1" spans="1:22" ht="20.25" x14ac:dyDescent="0.25">
      <c r="A1" s="266" t="s">
        <v>345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198"/>
      <c r="N1" s="198"/>
      <c r="O1" s="198"/>
      <c r="P1" s="198"/>
      <c r="Q1" s="198"/>
      <c r="R1" s="198"/>
      <c r="S1" s="198"/>
      <c r="T1" s="198"/>
      <c r="U1" s="198"/>
      <c r="V1" s="198"/>
    </row>
    <row r="2" spans="1:22" ht="15.75" thickBot="1" x14ac:dyDescent="0.3">
      <c r="A2" s="280" t="s">
        <v>1340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</row>
    <row r="3" spans="1:22" ht="22.5" customHeight="1" thickBot="1" x14ac:dyDescent="0.3">
      <c r="A3" s="206" t="s">
        <v>1341</v>
      </c>
      <c r="B3" s="207" t="s">
        <v>1342</v>
      </c>
      <c r="C3" s="207" t="s">
        <v>1343</v>
      </c>
      <c r="D3" s="207" t="s">
        <v>1344</v>
      </c>
      <c r="E3" s="207" t="s">
        <v>1345</v>
      </c>
      <c r="F3" s="207" t="s">
        <v>1346</v>
      </c>
      <c r="G3" s="207" t="s">
        <v>1347</v>
      </c>
      <c r="H3" s="207" t="s">
        <v>1348</v>
      </c>
      <c r="I3" s="207" t="s">
        <v>1349</v>
      </c>
      <c r="J3" s="207" t="s">
        <v>1350</v>
      </c>
      <c r="K3" s="207" t="s">
        <v>1351</v>
      </c>
      <c r="L3" s="207" t="s">
        <v>1352</v>
      </c>
    </row>
    <row r="4" spans="1:22" ht="15.75" thickBot="1" x14ac:dyDescent="0.3">
      <c r="A4" s="208" t="s">
        <v>1353</v>
      </c>
      <c r="B4" s="209" t="s">
        <v>1354</v>
      </c>
      <c r="C4" s="209" t="s">
        <v>1354</v>
      </c>
      <c r="D4" s="209" t="s">
        <v>1354</v>
      </c>
      <c r="E4" s="209" t="s">
        <v>1354</v>
      </c>
      <c r="F4" s="209" t="s">
        <v>1354</v>
      </c>
      <c r="G4" s="209" t="s">
        <v>1354</v>
      </c>
      <c r="H4" s="209" t="s">
        <v>1354</v>
      </c>
      <c r="I4" s="209" t="s">
        <v>1354</v>
      </c>
      <c r="J4" s="209" t="s">
        <v>1354</v>
      </c>
      <c r="K4" s="209">
        <v>602.59</v>
      </c>
      <c r="L4" s="209" t="s">
        <v>1354</v>
      </c>
    </row>
    <row r="5" spans="1:22" ht="17.25" customHeight="1" thickBot="1" x14ac:dyDescent="0.3">
      <c r="A5" s="208" t="s">
        <v>1355</v>
      </c>
      <c r="B5" s="209" t="s">
        <v>1354</v>
      </c>
      <c r="C5" s="209" t="s">
        <v>1354</v>
      </c>
      <c r="D5" s="209" t="s">
        <v>1354</v>
      </c>
      <c r="E5" s="209" t="s">
        <v>1354</v>
      </c>
      <c r="F5" s="209" t="s">
        <v>1354</v>
      </c>
      <c r="G5" s="209" t="s">
        <v>1354</v>
      </c>
      <c r="H5" s="209" t="s">
        <v>1354</v>
      </c>
      <c r="I5" s="209" t="s">
        <v>1354</v>
      </c>
      <c r="J5" s="209" t="s">
        <v>1354</v>
      </c>
      <c r="K5" s="209">
        <v>0.01</v>
      </c>
      <c r="L5" s="209" t="s">
        <v>1354</v>
      </c>
      <c r="M5" s="178"/>
      <c r="N5" s="178"/>
      <c r="O5" s="178"/>
      <c r="P5" s="178"/>
      <c r="Q5" s="178"/>
      <c r="R5" s="178"/>
      <c r="S5" s="178"/>
      <c r="T5" s="178"/>
      <c r="U5" s="178"/>
      <c r="V5" s="178"/>
    </row>
    <row r="6" spans="1:22" ht="17.25" customHeight="1" thickBot="1" x14ac:dyDescent="0.3">
      <c r="A6" s="208" t="s">
        <v>1356</v>
      </c>
      <c r="B6" s="209">
        <v>7.77</v>
      </c>
      <c r="C6" s="209" t="s">
        <v>1354</v>
      </c>
      <c r="D6" s="209" t="s">
        <v>1354</v>
      </c>
      <c r="E6" s="209" t="s">
        <v>1354</v>
      </c>
      <c r="F6" s="209" t="s">
        <v>1354</v>
      </c>
      <c r="G6" s="209" t="s">
        <v>1354</v>
      </c>
      <c r="H6" s="209" t="s">
        <v>1354</v>
      </c>
      <c r="I6" s="209" t="s">
        <v>1354</v>
      </c>
      <c r="J6" s="209" t="s">
        <v>1354</v>
      </c>
      <c r="K6" s="209">
        <v>18.22</v>
      </c>
      <c r="L6" s="209">
        <v>7.77</v>
      </c>
      <c r="M6" s="178"/>
      <c r="N6" s="178"/>
      <c r="O6" s="178"/>
      <c r="P6" s="178"/>
      <c r="Q6" s="178"/>
      <c r="R6" s="178"/>
      <c r="S6" s="178"/>
      <c r="T6" s="178"/>
      <c r="U6" s="178"/>
      <c r="V6" s="178"/>
    </row>
    <row r="7" spans="1:22" ht="17.25" customHeight="1" thickBot="1" x14ac:dyDescent="0.3">
      <c r="A7" s="208" t="s">
        <v>1357</v>
      </c>
      <c r="B7" s="209">
        <v>91.75</v>
      </c>
      <c r="C7" s="209">
        <v>51.11</v>
      </c>
      <c r="D7" s="209">
        <v>76.53</v>
      </c>
      <c r="E7" s="209">
        <v>80.069999999999993</v>
      </c>
      <c r="F7" s="209">
        <v>90.7</v>
      </c>
      <c r="G7" s="209">
        <v>44.09</v>
      </c>
      <c r="H7" s="209">
        <v>36.270000000000003</v>
      </c>
      <c r="I7" s="209">
        <v>59.72</v>
      </c>
      <c r="J7" s="209">
        <v>85.99</v>
      </c>
      <c r="K7" s="209">
        <v>0.32</v>
      </c>
      <c r="L7" s="209">
        <v>68.47</v>
      </c>
      <c r="M7" s="178"/>
      <c r="N7" s="178"/>
      <c r="O7" s="178"/>
      <c r="P7" s="178"/>
      <c r="Q7" s="178"/>
      <c r="R7" s="178"/>
      <c r="S7" s="178"/>
      <c r="T7" s="178"/>
      <c r="U7" s="178"/>
      <c r="V7" s="178"/>
    </row>
    <row r="8" spans="1:22" ht="17.25" customHeight="1" thickBot="1" x14ac:dyDescent="0.3">
      <c r="A8" s="208" t="s">
        <v>1358</v>
      </c>
      <c r="B8" s="209">
        <v>272.02</v>
      </c>
      <c r="C8" s="209">
        <v>176.84</v>
      </c>
      <c r="D8" s="209">
        <v>195.82</v>
      </c>
      <c r="E8" s="209">
        <v>348.06</v>
      </c>
      <c r="F8" s="209">
        <v>242.63</v>
      </c>
      <c r="G8" s="209">
        <v>215.62</v>
      </c>
      <c r="H8" s="209">
        <v>214.97</v>
      </c>
      <c r="I8" s="209">
        <v>187.36</v>
      </c>
      <c r="J8" s="209">
        <v>348.1</v>
      </c>
      <c r="K8" s="209">
        <v>248.35</v>
      </c>
      <c r="L8" s="209">
        <v>244.6</v>
      </c>
      <c r="M8" s="178"/>
      <c r="N8" s="178"/>
      <c r="O8" s="178"/>
      <c r="P8" s="178"/>
      <c r="Q8" s="178"/>
      <c r="R8" s="178"/>
      <c r="S8" s="178"/>
      <c r="T8" s="178"/>
      <c r="U8" s="178"/>
      <c r="V8" s="178"/>
    </row>
    <row r="9" spans="1:22" ht="17.25" customHeight="1" thickBot="1" x14ac:dyDescent="0.3">
      <c r="A9" s="208" t="s">
        <v>1359</v>
      </c>
      <c r="B9" s="209">
        <v>112.49</v>
      </c>
      <c r="C9" s="209">
        <v>69.900000000000006</v>
      </c>
      <c r="D9" s="209">
        <v>95.17</v>
      </c>
      <c r="E9" s="209">
        <v>90.5</v>
      </c>
      <c r="F9" s="209">
        <v>86.68</v>
      </c>
      <c r="G9" s="209">
        <v>58.75</v>
      </c>
      <c r="H9" s="209">
        <v>58.28</v>
      </c>
      <c r="I9" s="209">
        <v>74.97</v>
      </c>
      <c r="J9" s="209">
        <v>86.4</v>
      </c>
      <c r="K9" s="209">
        <v>87.11</v>
      </c>
      <c r="L9" s="209">
        <v>81.459999999999994</v>
      </c>
      <c r="M9" s="178"/>
      <c r="N9" s="178"/>
      <c r="O9" s="178"/>
      <c r="P9" s="178"/>
      <c r="Q9" s="178"/>
      <c r="R9" s="178"/>
      <c r="S9" s="178"/>
      <c r="T9" s="178"/>
      <c r="U9" s="178"/>
      <c r="V9" s="178"/>
    </row>
    <row r="10" spans="1:22" ht="17.25" customHeight="1" thickBot="1" x14ac:dyDescent="0.3">
      <c r="A10" s="208" t="s">
        <v>1360</v>
      </c>
      <c r="B10" s="209">
        <v>15.13</v>
      </c>
      <c r="C10" s="209">
        <v>9.68</v>
      </c>
      <c r="D10" s="209">
        <v>6.02</v>
      </c>
      <c r="E10" s="209">
        <v>7.13</v>
      </c>
      <c r="F10" s="209">
        <v>25.3</v>
      </c>
      <c r="G10" s="209">
        <v>19.899999999999999</v>
      </c>
      <c r="H10" s="209">
        <v>29.18</v>
      </c>
      <c r="I10" s="209">
        <v>31.62</v>
      </c>
      <c r="J10" s="209">
        <v>22.06</v>
      </c>
      <c r="K10" s="209">
        <v>65.78</v>
      </c>
      <c r="L10" s="209">
        <v>18.45</v>
      </c>
      <c r="M10" s="178"/>
      <c r="N10" s="178"/>
      <c r="O10" s="178"/>
      <c r="P10" s="178"/>
      <c r="Q10" s="178"/>
      <c r="R10" s="178"/>
      <c r="S10" s="178"/>
      <c r="T10" s="178"/>
      <c r="U10" s="178"/>
      <c r="V10" s="178"/>
    </row>
    <row r="11" spans="1:22" ht="17.25" customHeight="1" thickBot="1" x14ac:dyDescent="0.3">
      <c r="A11" s="208" t="s">
        <v>1361</v>
      </c>
      <c r="B11" s="210">
        <v>1794.13</v>
      </c>
      <c r="C11" s="210">
        <v>1973.48</v>
      </c>
      <c r="D11" s="210">
        <v>1955.54</v>
      </c>
      <c r="E11" s="210">
        <v>1806.3</v>
      </c>
      <c r="F11" s="210">
        <v>2198.15</v>
      </c>
      <c r="G11" s="210">
        <v>1596.16</v>
      </c>
      <c r="H11" s="210">
        <v>2052.23</v>
      </c>
      <c r="I11" s="210">
        <v>1949.05</v>
      </c>
      <c r="J11" s="210">
        <v>1885.34</v>
      </c>
      <c r="K11" s="209">
        <v>99.74</v>
      </c>
      <c r="L11" s="210">
        <v>1912.26</v>
      </c>
      <c r="M11" s="178"/>
      <c r="N11" s="178"/>
      <c r="O11" s="178"/>
      <c r="P11" s="178"/>
      <c r="Q11" s="178"/>
      <c r="R11" s="178"/>
      <c r="S11" s="178"/>
      <c r="T11" s="178"/>
      <c r="U11" s="178"/>
      <c r="V11" s="178"/>
    </row>
    <row r="12" spans="1:22" ht="17.25" customHeight="1" thickBot="1" x14ac:dyDescent="0.3">
      <c r="A12" s="208" t="s">
        <v>1362</v>
      </c>
      <c r="B12" s="209">
        <v>780.02</v>
      </c>
      <c r="C12" s="209">
        <v>668.02</v>
      </c>
      <c r="D12" s="209">
        <v>642.05999999999995</v>
      </c>
      <c r="E12" s="209">
        <v>737.76</v>
      </c>
      <c r="F12" s="209">
        <v>704.91</v>
      </c>
      <c r="G12" s="209">
        <v>795.93</v>
      </c>
      <c r="H12" s="209">
        <v>864.12</v>
      </c>
      <c r="I12" s="209">
        <v>669.64</v>
      </c>
      <c r="J12" s="209">
        <v>774.25</v>
      </c>
      <c r="K12" s="209">
        <v>368.81</v>
      </c>
      <c r="L12" s="209">
        <v>737.41</v>
      </c>
      <c r="M12" s="178"/>
      <c r="N12" s="178"/>
      <c r="O12" s="178"/>
      <c r="P12" s="178"/>
      <c r="Q12" s="178"/>
      <c r="R12" s="178"/>
      <c r="S12" s="178"/>
      <c r="T12" s="178"/>
      <c r="U12" s="178"/>
      <c r="V12" s="178"/>
    </row>
    <row r="13" spans="1:22" ht="17.25" customHeight="1" thickBot="1" x14ac:dyDescent="0.3">
      <c r="A13" s="208" t="s">
        <v>1363</v>
      </c>
      <c r="B13" s="209">
        <v>4.5</v>
      </c>
      <c r="C13" s="209">
        <v>6.57</v>
      </c>
      <c r="D13" s="209">
        <v>6.26</v>
      </c>
      <c r="E13" s="209">
        <v>12.25</v>
      </c>
      <c r="F13" s="209">
        <v>10.43</v>
      </c>
      <c r="G13" s="209">
        <v>5.72</v>
      </c>
      <c r="H13" s="209">
        <v>31.76</v>
      </c>
      <c r="I13" s="209">
        <v>9.83</v>
      </c>
      <c r="J13" s="209">
        <v>11.1</v>
      </c>
      <c r="K13" s="209">
        <v>40.39</v>
      </c>
      <c r="L13" s="209">
        <v>10.93</v>
      </c>
      <c r="M13" s="178"/>
      <c r="N13" s="178"/>
      <c r="O13" s="178"/>
      <c r="P13" s="178"/>
      <c r="Q13" s="178"/>
      <c r="R13" s="178"/>
      <c r="S13" s="178"/>
      <c r="T13" s="178"/>
      <c r="U13" s="178"/>
      <c r="V13" s="178"/>
    </row>
    <row r="14" spans="1:22" ht="17.25" customHeight="1" thickBot="1" x14ac:dyDescent="0.3">
      <c r="A14" s="208" t="s">
        <v>1364</v>
      </c>
      <c r="B14" s="209">
        <v>16.68</v>
      </c>
      <c r="C14" s="209">
        <v>21.18</v>
      </c>
      <c r="D14" s="209">
        <v>96.57</v>
      </c>
      <c r="E14" s="209">
        <v>40.42</v>
      </c>
      <c r="F14" s="209">
        <v>23.9</v>
      </c>
      <c r="G14" s="209">
        <v>40.64</v>
      </c>
      <c r="H14" s="209">
        <v>93.7</v>
      </c>
      <c r="I14" s="209">
        <v>7.46</v>
      </c>
      <c r="J14" s="209">
        <v>19.09</v>
      </c>
      <c r="K14" s="209">
        <v>554.34</v>
      </c>
      <c r="L14" s="209">
        <v>39.96</v>
      </c>
      <c r="M14" s="178"/>
      <c r="N14" s="178"/>
      <c r="O14" s="178"/>
      <c r="P14" s="178"/>
      <c r="Q14" s="178"/>
      <c r="R14" s="178"/>
      <c r="S14" s="178"/>
      <c r="T14" s="178"/>
      <c r="U14" s="178"/>
      <c r="V14" s="178"/>
    </row>
    <row r="15" spans="1:22" ht="17.25" customHeight="1" thickBot="1" x14ac:dyDescent="0.3">
      <c r="A15" s="208" t="s">
        <v>1365</v>
      </c>
      <c r="B15" s="209">
        <v>13.32</v>
      </c>
      <c r="C15" s="209">
        <v>18.09</v>
      </c>
      <c r="D15" s="209">
        <v>6.44</v>
      </c>
      <c r="E15" s="209">
        <v>3.17</v>
      </c>
      <c r="F15" s="209">
        <v>18.47</v>
      </c>
      <c r="G15" s="209">
        <v>0.93</v>
      </c>
      <c r="H15" s="209">
        <v>13.36</v>
      </c>
      <c r="I15" s="209">
        <v>9.7100000000000009</v>
      </c>
      <c r="J15" s="209">
        <v>11.94</v>
      </c>
      <c r="K15" s="209">
        <v>79.739999999999995</v>
      </c>
      <c r="L15" s="209">
        <v>10.6</v>
      </c>
      <c r="M15" s="178"/>
      <c r="N15" s="178"/>
      <c r="O15" s="178"/>
      <c r="P15" s="178"/>
      <c r="Q15" s="178"/>
      <c r="R15" s="178"/>
      <c r="S15" s="178"/>
      <c r="T15" s="178"/>
      <c r="U15" s="178"/>
      <c r="V15" s="178"/>
    </row>
    <row r="16" spans="1:22" ht="17.25" customHeight="1" thickBot="1" x14ac:dyDescent="0.3">
      <c r="A16" s="208" t="s">
        <v>1366</v>
      </c>
      <c r="B16" s="209">
        <v>23.39</v>
      </c>
      <c r="C16" s="209">
        <v>23.69</v>
      </c>
      <c r="D16" s="209">
        <v>11.98</v>
      </c>
      <c r="E16" s="209">
        <v>16.34</v>
      </c>
      <c r="F16" s="209">
        <v>12.6</v>
      </c>
      <c r="G16" s="209">
        <v>33.159999999999997</v>
      </c>
      <c r="H16" s="209">
        <v>34.92</v>
      </c>
      <c r="I16" s="209">
        <v>22.88</v>
      </c>
      <c r="J16" s="209">
        <v>19.09</v>
      </c>
      <c r="K16" s="209">
        <v>17.43</v>
      </c>
      <c r="L16" s="209">
        <v>22.01</v>
      </c>
      <c r="M16" s="178"/>
      <c r="N16" s="178"/>
      <c r="O16" s="178"/>
      <c r="P16" s="178"/>
      <c r="Q16" s="178"/>
      <c r="R16" s="178"/>
      <c r="S16" s="178"/>
      <c r="T16" s="178"/>
      <c r="U16" s="178"/>
      <c r="V16" s="178"/>
    </row>
    <row r="17" spans="1:22" ht="17.25" customHeight="1" thickBot="1" x14ac:dyDescent="0.3">
      <c r="A17" s="208" t="s">
        <v>1367</v>
      </c>
      <c r="B17" s="209">
        <v>117.74</v>
      </c>
      <c r="C17" s="209">
        <v>63.05</v>
      </c>
      <c r="D17" s="209">
        <v>128.52000000000001</v>
      </c>
      <c r="E17" s="209">
        <v>163.33000000000001</v>
      </c>
      <c r="F17" s="209">
        <v>43.69</v>
      </c>
      <c r="G17" s="209">
        <v>169.44</v>
      </c>
      <c r="H17" s="209">
        <v>199.27</v>
      </c>
      <c r="I17" s="209">
        <v>23.73</v>
      </c>
      <c r="J17" s="209">
        <v>102.9</v>
      </c>
      <c r="K17" s="209">
        <v>150.4</v>
      </c>
      <c r="L17" s="209">
        <v>112.41</v>
      </c>
      <c r="M17" s="178"/>
      <c r="N17" s="178"/>
      <c r="O17" s="178"/>
      <c r="P17" s="178"/>
      <c r="Q17" s="178"/>
      <c r="R17" s="178"/>
      <c r="S17" s="178"/>
      <c r="T17" s="178"/>
      <c r="U17" s="178"/>
      <c r="V17" s="178"/>
    </row>
    <row r="18" spans="1:22" ht="17.25" customHeight="1" thickBot="1" x14ac:dyDescent="0.3">
      <c r="A18" s="208" t="s">
        <v>1368</v>
      </c>
      <c r="B18" s="209">
        <v>0.06</v>
      </c>
      <c r="C18" s="209">
        <v>6.57</v>
      </c>
      <c r="D18" s="209">
        <v>1.28</v>
      </c>
      <c r="E18" s="209">
        <v>0.01</v>
      </c>
      <c r="F18" s="209">
        <v>15.06</v>
      </c>
      <c r="G18" s="209">
        <v>0.11</v>
      </c>
      <c r="H18" s="209">
        <v>2.5</v>
      </c>
      <c r="I18" s="209">
        <v>4.95</v>
      </c>
      <c r="J18" s="209">
        <v>1.27</v>
      </c>
      <c r="K18" s="209">
        <v>56.47</v>
      </c>
      <c r="L18" s="209">
        <v>3.53</v>
      </c>
      <c r="M18" s="178"/>
      <c r="N18" s="178"/>
      <c r="O18" s="178"/>
      <c r="P18" s="178"/>
      <c r="Q18" s="178"/>
      <c r="R18" s="178"/>
      <c r="S18" s="178"/>
      <c r="T18" s="178"/>
      <c r="U18" s="178"/>
      <c r="V18" s="178"/>
    </row>
    <row r="19" spans="1:22" ht="17.25" customHeight="1" thickBot="1" x14ac:dyDescent="0.3">
      <c r="A19" s="208" t="s">
        <v>1369</v>
      </c>
      <c r="B19" s="209">
        <v>0.86</v>
      </c>
      <c r="C19" s="209">
        <v>0.24</v>
      </c>
      <c r="D19" s="209">
        <v>16.260000000000002</v>
      </c>
      <c r="E19" s="209">
        <v>0.65</v>
      </c>
      <c r="F19" s="209">
        <v>0.18</v>
      </c>
      <c r="G19" s="209">
        <v>0.63</v>
      </c>
      <c r="H19" s="209">
        <v>0.14000000000000001</v>
      </c>
      <c r="I19" s="209">
        <v>0.41</v>
      </c>
      <c r="J19" s="209">
        <v>0.47</v>
      </c>
      <c r="K19" s="209">
        <v>71.52</v>
      </c>
      <c r="L19" s="209">
        <v>2.2000000000000002</v>
      </c>
      <c r="M19" s="178"/>
      <c r="N19" s="178"/>
      <c r="O19" s="178"/>
      <c r="P19" s="178"/>
      <c r="Q19" s="178"/>
      <c r="R19" s="178"/>
      <c r="S19" s="178"/>
      <c r="T19" s="178"/>
      <c r="U19" s="178"/>
      <c r="V19" s="178"/>
    </row>
    <row r="20" spans="1:22" ht="17.25" customHeight="1" thickBot="1" x14ac:dyDescent="0.3">
      <c r="A20" s="208" t="s">
        <v>1370</v>
      </c>
      <c r="B20" s="209" t="s">
        <v>1354</v>
      </c>
      <c r="C20" s="209" t="s">
        <v>1354</v>
      </c>
      <c r="D20" s="209" t="s">
        <v>1354</v>
      </c>
      <c r="E20" s="209" t="s">
        <v>1354</v>
      </c>
      <c r="F20" s="209" t="s">
        <v>1354</v>
      </c>
      <c r="G20" s="209" t="s">
        <v>1354</v>
      </c>
      <c r="H20" s="209" t="s">
        <v>1354</v>
      </c>
      <c r="I20" s="209" t="s">
        <v>1354</v>
      </c>
      <c r="J20" s="209" t="s">
        <v>1354</v>
      </c>
      <c r="K20" s="209">
        <v>22.47</v>
      </c>
      <c r="L20" s="209" t="s">
        <v>1354</v>
      </c>
      <c r="M20" s="178"/>
      <c r="N20" s="178"/>
      <c r="O20" s="178"/>
      <c r="P20" s="178"/>
      <c r="Q20" s="178"/>
      <c r="R20" s="178"/>
      <c r="S20" s="178"/>
      <c r="T20" s="178"/>
      <c r="U20" s="178"/>
      <c r="V20" s="178"/>
    </row>
    <row r="21" spans="1:22" ht="17.25" customHeight="1" thickBot="1" x14ac:dyDescent="0.3">
      <c r="A21" s="208" t="s">
        <v>1371</v>
      </c>
      <c r="B21" s="209">
        <v>2.84</v>
      </c>
      <c r="C21" s="209">
        <v>2.72</v>
      </c>
      <c r="D21" s="209">
        <v>4.28</v>
      </c>
      <c r="E21" s="209">
        <v>8.84</v>
      </c>
      <c r="F21" s="209">
        <v>1.02</v>
      </c>
      <c r="G21" s="209">
        <v>3.79</v>
      </c>
      <c r="H21" s="209">
        <v>7.02</v>
      </c>
      <c r="I21" s="209">
        <v>2.84</v>
      </c>
      <c r="J21" s="209">
        <v>7.89</v>
      </c>
      <c r="K21" s="209">
        <v>39.04</v>
      </c>
      <c r="L21" s="209">
        <v>4.58</v>
      </c>
      <c r="M21" s="178"/>
      <c r="N21" s="178"/>
      <c r="O21" s="178"/>
      <c r="P21" s="178"/>
      <c r="Q21" s="178"/>
      <c r="R21" s="178"/>
      <c r="S21" s="178"/>
      <c r="T21" s="178"/>
      <c r="U21" s="178"/>
      <c r="V21" s="178"/>
    </row>
    <row r="22" spans="1:22" ht="17.25" customHeight="1" thickBot="1" x14ac:dyDescent="0.3">
      <c r="A22" s="208" t="s">
        <v>1372</v>
      </c>
      <c r="B22" s="209">
        <v>0.23</v>
      </c>
      <c r="C22" s="209">
        <v>0.17</v>
      </c>
      <c r="D22" s="209">
        <v>0.12</v>
      </c>
      <c r="E22" s="209">
        <v>0.22</v>
      </c>
      <c r="F22" s="209">
        <v>0.18</v>
      </c>
      <c r="G22" s="209">
        <v>0.16</v>
      </c>
      <c r="H22" s="209">
        <v>0.28000000000000003</v>
      </c>
      <c r="I22" s="209">
        <v>0.15</v>
      </c>
      <c r="J22" s="209">
        <v>0.16</v>
      </c>
      <c r="K22" s="209">
        <v>22.4</v>
      </c>
      <c r="L22" s="209">
        <v>0.19</v>
      </c>
      <c r="M22" s="178"/>
      <c r="N22" s="178"/>
      <c r="O22" s="178"/>
      <c r="P22" s="178"/>
      <c r="Q22" s="178"/>
      <c r="R22" s="178"/>
      <c r="S22" s="178"/>
      <c r="T22" s="178"/>
      <c r="U22" s="178"/>
      <c r="V22" s="178"/>
    </row>
    <row r="23" spans="1:22" ht="17.25" customHeight="1" thickBot="1" x14ac:dyDescent="0.3">
      <c r="A23" s="208" t="s">
        <v>1373</v>
      </c>
      <c r="B23" s="209">
        <v>4.88</v>
      </c>
      <c r="C23" s="209">
        <v>1.5</v>
      </c>
      <c r="D23" s="209">
        <v>11.04</v>
      </c>
      <c r="E23" s="209">
        <v>1.95</v>
      </c>
      <c r="F23" s="209">
        <v>2.31</v>
      </c>
      <c r="G23" s="209">
        <v>5.97</v>
      </c>
      <c r="H23" s="209">
        <v>9.23</v>
      </c>
      <c r="I23" s="209">
        <v>0.92</v>
      </c>
      <c r="J23" s="209">
        <v>5.35</v>
      </c>
      <c r="K23" s="209">
        <v>42.52</v>
      </c>
      <c r="L23" s="209">
        <v>4.8</v>
      </c>
      <c r="M23" s="178"/>
      <c r="N23" s="178"/>
      <c r="O23" s="178"/>
      <c r="P23" s="178"/>
      <c r="Q23" s="178"/>
      <c r="R23" s="178"/>
      <c r="S23" s="178"/>
      <c r="T23" s="178"/>
      <c r="U23" s="178"/>
      <c r="V23" s="178"/>
    </row>
    <row r="24" spans="1:22" ht="17.25" customHeight="1" thickBot="1" x14ac:dyDescent="0.3">
      <c r="A24" s="208" t="s">
        <v>1374</v>
      </c>
      <c r="B24" s="210">
        <v>3257.82</v>
      </c>
      <c r="C24" s="210">
        <v>3092.83</v>
      </c>
      <c r="D24" s="210">
        <v>3253.88</v>
      </c>
      <c r="E24" s="210">
        <v>3317</v>
      </c>
      <c r="F24" s="210">
        <v>3476.2</v>
      </c>
      <c r="G24" s="210">
        <v>2990.99</v>
      </c>
      <c r="H24" s="210">
        <v>3647.22</v>
      </c>
      <c r="I24" s="210">
        <v>3055.23</v>
      </c>
      <c r="J24" s="210">
        <v>3381.39</v>
      </c>
      <c r="K24" s="210">
        <v>2587.67</v>
      </c>
      <c r="L24" s="209" t="s">
        <v>1354</v>
      </c>
      <c r="M24" s="178"/>
      <c r="N24" s="178"/>
      <c r="O24" s="178"/>
      <c r="P24" s="178"/>
      <c r="Q24" s="178"/>
      <c r="R24" s="178"/>
      <c r="S24" s="178"/>
      <c r="T24" s="178"/>
      <c r="U24" s="178"/>
      <c r="V24" s="178"/>
    </row>
    <row r="25" spans="1:22" ht="17.25" customHeight="1" x14ac:dyDescent="0.25">
      <c r="A25" s="178"/>
      <c r="B25" s="178"/>
      <c r="C25" s="178"/>
      <c r="D25" s="178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</row>
    <row r="26" spans="1:22" ht="17.25" hidden="1" customHeight="1" x14ac:dyDescent="0.25">
      <c r="A26" s="178"/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</row>
    <row r="27" spans="1:22" ht="17.25" hidden="1" customHeight="1" x14ac:dyDescent="0.25">
      <c r="A27" s="178"/>
      <c r="B27" s="178"/>
      <c r="C27" s="178"/>
      <c r="D27" s="178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</row>
    <row r="28" spans="1:22" ht="17.25" hidden="1" customHeight="1" x14ac:dyDescent="0.25">
      <c r="A28" s="178"/>
      <c r="B28" s="178"/>
      <c r="C28" s="178"/>
      <c r="D28" s="178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</row>
    <row r="29" spans="1:22" ht="17.25" hidden="1" customHeight="1" x14ac:dyDescent="0.25">
      <c r="A29" s="178"/>
      <c r="B29" s="178"/>
      <c r="C29" s="178"/>
      <c r="D29" s="178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</row>
    <row r="30" spans="1:22" ht="17.25" hidden="1" customHeight="1" x14ac:dyDescent="0.25">
      <c r="A30" s="178"/>
      <c r="B30" s="178"/>
      <c r="C30" s="178"/>
      <c r="D30" s="178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</row>
    <row r="31" spans="1:22" ht="17.25" hidden="1" customHeight="1" x14ac:dyDescent="0.25">
      <c r="A31" s="178"/>
      <c r="B31" s="178"/>
      <c r="C31" s="178"/>
      <c r="D31" s="178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</row>
  </sheetData>
  <mergeCells count="2">
    <mergeCell ref="A1:L1"/>
    <mergeCell ref="A2:L2"/>
  </mergeCells>
  <hyperlinks>
    <hyperlink ref="A1:H1" location="Índice!A1" display="Volver al Índice" xr:uid="{5092F6DB-8EA8-4E37-B147-BAA5D286B0A9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BD5D9-EC42-4450-80D3-E53A95F66843}">
  <sheetPr codeName="Hoja21"/>
  <dimension ref="A1:N25"/>
  <sheetViews>
    <sheetView showGridLines="0" showRowColHeaders="0" workbookViewId="0">
      <pane ySplit="3" topLeftCell="A4" activePane="bottomLeft" state="frozen"/>
      <selection pane="bottomLeft" sqref="A1:M1"/>
    </sheetView>
  </sheetViews>
  <sheetFormatPr baseColWidth="10" defaultColWidth="0" defaultRowHeight="15" zeroHeight="1" x14ac:dyDescent="0.25"/>
  <cols>
    <col min="1" max="1" width="37.140625" bestFit="1" customWidth="1"/>
    <col min="2" max="2" width="14.7109375" customWidth="1"/>
    <col min="3" max="13" width="11.42578125" customWidth="1"/>
    <col min="14" max="14" width="1.7109375" customWidth="1"/>
    <col min="15" max="16384" width="11.42578125" hidden="1"/>
  </cols>
  <sheetData>
    <row r="1" spans="1:13" ht="20.25" x14ac:dyDescent="0.25">
      <c r="A1" s="266" t="s">
        <v>345</v>
      </c>
      <c r="B1" s="266"/>
      <c r="C1" s="266"/>
      <c r="D1" s="266"/>
      <c r="E1" s="266"/>
      <c r="F1" s="266"/>
      <c r="G1" s="266"/>
      <c r="H1" s="266"/>
      <c r="I1" s="266"/>
      <c r="J1" s="266"/>
      <c r="K1" s="266"/>
      <c r="L1" s="266"/>
      <c r="M1" s="266"/>
    </row>
    <row r="2" spans="1:13" ht="15.75" thickBot="1" x14ac:dyDescent="0.3">
      <c r="A2" s="280" t="s">
        <v>1375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</row>
    <row r="3" spans="1:13" s="7" customFormat="1" ht="15.75" thickBot="1" x14ac:dyDescent="0.3">
      <c r="A3" s="224" t="s">
        <v>1341</v>
      </c>
      <c r="B3" s="225" t="s">
        <v>1376</v>
      </c>
      <c r="C3" s="225" t="s">
        <v>1351</v>
      </c>
      <c r="D3" s="225" t="s">
        <v>1342</v>
      </c>
      <c r="E3" s="225" t="s">
        <v>1343</v>
      </c>
      <c r="F3" s="225" t="s">
        <v>1344</v>
      </c>
      <c r="G3" s="225" t="s">
        <v>1345</v>
      </c>
      <c r="H3" s="225" t="s">
        <v>1346</v>
      </c>
      <c r="I3" s="225" t="s">
        <v>1347</v>
      </c>
      <c r="J3" s="225" t="s">
        <v>1348</v>
      </c>
      <c r="K3" s="225" t="s">
        <v>1349</v>
      </c>
      <c r="L3" s="225" t="s">
        <v>1350</v>
      </c>
      <c r="M3" s="225" t="s">
        <v>534</v>
      </c>
    </row>
    <row r="4" spans="1:13" ht="15.75" thickBot="1" x14ac:dyDescent="0.3">
      <c r="A4" s="208" t="s">
        <v>1377</v>
      </c>
      <c r="B4" s="211">
        <v>0</v>
      </c>
      <c r="C4" s="212">
        <v>1434.25</v>
      </c>
      <c r="D4" s="213"/>
      <c r="E4" s="213"/>
      <c r="F4" s="213"/>
      <c r="G4" s="213"/>
      <c r="H4" s="213"/>
      <c r="I4" s="213"/>
      <c r="J4" s="213"/>
      <c r="K4" s="213"/>
      <c r="L4" s="213"/>
      <c r="M4" s="214">
        <v>1434.25</v>
      </c>
    </row>
    <row r="5" spans="1:13" ht="15.75" thickBot="1" x14ac:dyDescent="0.3">
      <c r="A5" s="208" t="s">
        <v>1378</v>
      </c>
      <c r="B5" s="211">
        <v>0</v>
      </c>
      <c r="C5" s="215">
        <v>0.02</v>
      </c>
      <c r="D5" s="213"/>
      <c r="E5" s="213"/>
      <c r="F5" s="213"/>
      <c r="G5" s="213"/>
      <c r="H5" s="213"/>
      <c r="I5" s="213"/>
      <c r="J5" s="213"/>
      <c r="K5" s="213"/>
      <c r="L5" s="213"/>
      <c r="M5" s="216">
        <v>0.02</v>
      </c>
    </row>
    <row r="6" spans="1:13" ht="15.75" thickBot="1" x14ac:dyDescent="0.3">
      <c r="A6" s="208" t="s">
        <v>1379</v>
      </c>
      <c r="B6" s="211">
        <v>0.03</v>
      </c>
      <c r="C6" s="215">
        <v>43.35</v>
      </c>
      <c r="D6" s="215">
        <v>1.23</v>
      </c>
      <c r="E6" s="213"/>
      <c r="F6" s="213"/>
      <c r="G6" s="213"/>
      <c r="H6" s="213"/>
      <c r="I6" s="213"/>
      <c r="J6" s="213"/>
      <c r="K6" s="213"/>
      <c r="L6" s="213"/>
      <c r="M6" s="216">
        <v>44.58</v>
      </c>
    </row>
    <row r="7" spans="1:13" ht="15.75" thickBot="1" x14ac:dyDescent="0.3">
      <c r="A7" s="208" t="s">
        <v>1380</v>
      </c>
      <c r="B7" s="211">
        <v>1</v>
      </c>
      <c r="C7" s="215">
        <v>0.75</v>
      </c>
      <c r="D7" s="215">
        <v>14.53</v>
      </c>
      <c r="E7" s="215">
        <v>18.25</v>
      </c>
      <c r="F7" s="215">
        <v>34.24</v>
      </c>
      <c r="G7" s="215">
        <v>12.63</v>
      </c>
      <c r="H7" s="215">
        <v>29.67</v>
      </c>
      <c r="I7" s="215">
        <v>6.84</v>
      </c>
      <c r="J7" s="215">
        <v>3.24</v>
      </c>
      <c r="K7" s="215">
        <v>31.11</v>
      </c>
      <c r="L7" s="215">
        <v>14.3</v>
      </c>
      <c r="M7" s="216">
        <v>165.6</v>
      </c>
    </row>
    <row r="8" spans="1:13" ht="15.75" thickBot="1" x14ac:dyDescent="0.3">
      <c r="A8" s="208" t="s">
        <v>1381</v>
      </c>
      <c r="B8" s="211">
        <v>0.48</v>
      </c>
      <c r="C8" s="215">
        <v>591.11</v>
      </c>
      <c r="D8" s="215">
        <v>43.09</v>
      </c>
      <c r="E8" s="215">
        <v>63.16</v>
      </c>
      <c r="F8" s="215">
        <v>87.62</v>
      </c>
      <c r="G8" s="215">
        <v>54.9</v>
      </c>
      <c r="H8" s="215">
        <v>79.38</v>
      </c>
      <c r="I8" s="215">
        <v>33.47</v>
      </c>
      <c r="J8" s="215">
        <v>19.23</v>
      </c>
      <c r="K8" s="215">
        <v>97.63</v>
      </c>
      <c r="L8" s="215">
        <v>57.91</v>
      </c>
      <c r="M8" s="214">
        <v>1127.53</v>
      </c>
    </row>
    <row r="9" spans="1:13" ht="15.75" thickBot="1" x14ac:dyDescent="0.3">
      <c r="A9" s="208" t="s">
        <v>1382</v>
      </c>
      <c r="B9" s="211">
        <v>0.49</v>
      </c>
      <c r="C9" s="215">
        <v>207.33</v>
      </c>
      <c r="D9" s="215">
        <v>17.809999999999999</v>
      </c>
      <c r="E9" s="215">
        <v>24.96</v>
      </c>
      <c r="F9" s="215">
        <v>42.58</v>
      </c>
      <c r="G9" s="215">
        <v>14.27</v>
      </c>
      <c r="H9" s="215">
        <v>28.36</v>
      </c>
      <c r="I9" s="215">
        <v>9.1199999999999992</v>
      </c>
      <c r="J9" s="215">
        <v>5.21</v>
      </c>
      <c r="K9" s="215">
        <v>39.06</v>
      </c>
      <c r="L9" s="215">
        <v>14.37</v>
      </c>
      <c r="M9" s="216">
        <v>403.11</v>
      </c>
    </row>
    <row r="10" spans="1:13" ht="15.75" thickBot="1" x14ac:dyDescent="0.3">
      <c r="A10" s="208" t="s">
        <v>1383</v>
      </c>
      <c r="B10" s="211">
        <v>0.22</v>
      </c>
      <c r="C10" s="215">
        <v>156.56</v>
      </c>
      <c r="D10" s="215">
        <v>2.39</v>
      </c>
      <c r="E10" s="215">
        <v>3.45</v>
      </c>
      <c r="F10" s="215">
        <v>2.69</v>
      </c>
      <c r="G10" s="215">
        <v>1.1200000000000001</v>
      </c>
      <c r="H10" s="215">
        <v>8.27</v>
      </c>
      <c r="I10" s="215">
        <v>3.08</v>
      </c>
      <c r="J10" s="215">
        <v>2.61</v>
      </c>
      <c r="K10" s="215">
        <v>16.47</v>
      </c>
      <c r="L10" s="215">
        <v>3.66</v>
      </c>
      <c r="M10" s="216">
        <v>200.36</v>
      </c>
    </row>
    <row r="11" spans="1:13" ht="15.75" thickBot="1" x14ac:dyDescent="0.3">
      <c r="A11" s="208" t="s">
        <v>1384</v>
      </c>
      <c r="B11" s="211">
        <v>0.95</v>
      </c>
      <c r="C11" s="215">
        <v>237.4</v>
      </c>
      <c r="D11" s="215">
        <v>284.2</v>
      </c>
      <c r="E11" s="215">
        <v>704.88</v>
      </c>
      <c r="F11" s="215">
        <v>875.03</v>
      </c>
      <c r="G11" s="215">
        <v>284.94</v>
      </c>
      <c r="H11" s="215">
        <v>719.16</v>
      </c>
      <c r="I11" s="215">
        <v>247.81</v>
      </c>
      <c r="J11" s="215">
        <v>183.63</v>
      </c>
      <c r="K11" s="212">
        <v>1015.59</v>
      </c>
      <c r="L11" s="215">
        <v>313.64999999999998</v>
      </c>
      <c r="M11" s="214">
        <v>4866.34</v>
      </c>
    </row>
    <row r="12" spans="1:13" ht="15.75" thickBot="1" x14ac:dyDescent="0.3">
      <c r="A12" s="208" t="s">
        <v>1385</v>
      </c>
      <c r="B12" s="211">
        <v>0.66</v>
      </c>
      <c r="C12" s="215">
        <v>877.81</v>
      </c>
      <c r="D12" s="215">
        <v>123.56</v>
      </c>
      <c r="E12" s="215">
        <v>238.6</v>
      </c>
      <c r="F12" s="215">
        <v>287.29000000000002</v>
      </c>
      <c r="G12" s="215">
        <v>116.38</v>
      </c>
      <c r="H12" s="215">
        <v>230.62</v>
      </c>
      <c r="I12" s="215">
        <v>123.57</v>
      </c>
      <c r="J12" s="215">
        <v>77.319999999999993</v>
      </c>
      <c r="K12" s="215">
        <v>348.92</v>
      </c>
      <c r="L12" s="215">
        <v>128.80000000000001</v>
      </c>
      <c r="M12" s="214">
        <v>2552.91</v>
      </c>
    </row>
    <row r="13" spans="1:13" ht="15.75" thickBot="1" x14ac:dyDescent="0.3">
      <c r="A13" s="208" t="s">
        <v>1386</v>
      </c>
      <c r="B13" s="211">
        <v>0.19</v>
      </c>
      <c r="C13" s="215">
        <v>96.14</v>
      </c>
      <c r="D13" s="215">
        <v>0.71</v>
      </c>
      <c r="E13" s="215">
        <v>2.34</v>
      </c>
      <c r="F13" s="215">
        <v>2.8</v>
      </c>
      <c r="G13" s="215">
        <v>1.93</v>
      </c>
      <c r="H13" s="215">
        <v>3.41</v>
      </c>
      <c r="I13" s="215">
        <v>0.88</v>
      </c>
      <c r="J13" s="215">
        <v>2.84</v>
      </c>
      <c r="K13" s="215">
        <v>5.1100000000000003</v>
      </c>
      <c r="L13" s="215">
        <v>1.84</v>
      </c>
      <c r="M13" s="216">
        <v>118.04</v>
      </c>
    </row>
    <row r="14" spans="1:13" ht="15.75" thickBot="1" x14ac:dyDescent="0.3">
      <c r="A14" s="208" t="s">
        <v>1387</v>
      </c>
      <c r="B14" s="211">
        <v>0.06</v>
      </c>
      <c r="C14" s="212">
        <v>1319.41</v>
      </c>
      <c r="D14" s="215">
        <v>2.64</v>
      </c>
      <c r="E14" s="215">
        <v>7.56</v>
      </c>
      <c r="F14" s="215">
        <v>43.2</v>
      </c>
      <c r="G14" s="215">
        <v>6.37</v>
      </c>
      <c r="H14" s="215">
        <v>7.81</v>
      </c>
      <c r="I14" s="215">
        <v>6.3</v>
      </c>
      <c r="J14" s="215">
        <v>8.3800000000000008</v>
      </c>
      <c r="K14" s="215">
        <v>3.88</v>
      </c>
      <c r="L14" s="215">
        <v>3.17</v>
      </c>
      <c r="M14" s="214">
        <v>1408.78</v>
      </c>
    </row>
    <row r="15" spans="1:13" ht="15.75" thickBot="1" x14ac:dyDescent="0.3">
      <c r="A15" s="208" t="s">
        <v>1388</v>
      </c>
      <c r="B15" s="211">
        <v>0.12</v>
      </c>
      <c r="C15" s="215">
        <v>189.78</v>
      </c>
      <c r="D15" s="215">
        <v>2.1</v>
      </c>
      <c r="E15" s="215">
        <v>6.46</v>
      </c>
      <c r="F15" s="215">
        <v>2.88</v>
      </c>
      <c r="G15" s="215">
        <v>0.5</v>
      </c>
      <c r="H15" s="215">
        <v>6.04</v>
      </c>
      <c r="I15" s="215">
        <v>0.14000000000000001</v>
      </c>
      <c r="J15" s="215">
        <v>1.19</v>
      </c>
      <c r="K15" s="215">
        <v>5.05</v>
      </c>
      <c r="L15" s="215">
        <v>1.98</v>
      </c>
      <c r="M15" s="216">
        <v>216.16</v>
      </c>
    </row>
    <row r="16" spans="1:13" ht="15.75" thickBot="1" x14ac:dyDescent="0.3">
      <c r="A16" s="208" t="s">
        <v>1389</v>
      </c>
      <c r="B16" s="211">
        <v>0.53</v>
      </c>
      <c r="C16" s="215">
        <v>41.49</v>
      </c>
      <c r="D16" s="215">
        <v>3.7</v>
      </c>
      <c r="E16" s="215">
        <v>8.4600000000000009</v>
      </c>
      <c r="F16" s="215">
        <v>5.36</v>
      </c>
      <c r="G16" s="215">
        <v>2.57</v>
      </c>
      <c r="H16" s="215">
        <v>4.12</v>
      </c>
      <c r="I16" s="215">
        <v>5.14</v>
      </c>
      <c r="J16" s="215">
        <v>3.12</v>
      </c>
      <c r="K16" s="215">
        <v>11.92</v>
      </c>
      <c r="L16" s="215">
        <v>3.17</v>
      </c>
      <c r="M16" s="216">
        <v>89.09</v>
      </c>
    </row>
    <row r="17" spans="1:13" ht="15.75" thickBot="1" x14ac:dyDescent="0.3">
      <c r="A17" s="208" t="s">
        <v>1390</v>
      </c>
      <c r="B17" s="211">
        <v>0.37</v>
      </c>
      <c r="C17" s="215">
        <v>357.98</v>
      </c>
      <c r="D17" s="215">
        <v>18.649999999999999</v>
      </c>
      <c r="E17" s="215">
        <v>22.51</v>
      </c>
      <c r="F17" s="215">
        <v>57.5</v>
      </c>
      <c r="G17" s="215">
        <v>25.76</v>
      </c>
      <c r="H17" s="215">
        <v>14.29</v>
      </c>
      <c r="I17" s="215">
        <v>26.3</v>
      </c>
      <c r="J17" s="215">
        <v>17.829999999999998</v>
      </c>
      <c r="K17" s="215">
        <v>12.36</v>
      </c>
      <c r="L17" s="215">
        <v>17.11</v>
      </c>
      <c r="M17" s="216">
        <v>570.34</v>
      </c>
    </row>
    <row r="18" spans="1:13" ht="15.75" thickBot="1" x14ac:dyDescent="0.3">
      <c r="A18" s="208" t="s">
        <v>1391</v>
      </c>
      <c r="B18" s="211">
        <v>7.0000000000000007E-2</v>
      </c>
      <c r="C18" s="215">
        <v>134.41</v>
      </c>
      <c r="D18" s="215">
        <v>0</v>
      </c>
      <c r="E18" s="215">
        <v>2.34</v>
      </c>
      <c r="F18" s="215">
        <v>0.56999999999999995</v>
      </c>
      <c r="G18" s="215">
        <v>0</v>
      </c>
      <c r="H18" s="215">
        <v>4.92</v>
      </c>
      <c r="I18" s="215">
        <v>0.01</v>
      </c>
      <c r="J18" s="215">
        <v>0.22</v>
      </c>
      <c r="K18" s="215">
        <v>2.57</v>
      </c>
      <c r="L18" s="215">
        <v>0.21</v>
      </c>
      <c r="M18" s="216">
        <v>145.30000000000001</v>
      </c>
    </row>
    <row r="19" spans="1:13" ht="15.75" thickBot="1" x14ac:dyDescent="0.3">
      <c r="A19" s="208" t="s">
        <v>1392</v>
      </c>
      <c r="B19" s="211">
        <v>0.05</v>
      </c>
      <c r="C19" s="215">
        <v>170.22</v>
      </c>
      <c r="D19" s="215">
        <v>0.13</v>
      </c>
      <c r="E19" s="215">
        <v>0.08</v>
      </c>
      <c r="F19" s="215">
        <v>7.27</v>
      </c>
      <c r="G19" s="215">
        <v>0.1</v>
      </c>
      <c r="H19" s="215">
        <v>0.05</v>
      </c>
      <c r="I19" s="215">
        <v>0.09</v>
      </c>
      <c r="J19" s="215">
        <v>0.01</v>
      </c>
      <c r="K19" s="215">
        <v>0.21</v>
      </c>
      <c r="L19" s="215">
        <v>7.0000000000000007E-2</v>
      </c>
      <c r="M19" s="216">
        <v>178.28</v>
      </c>
    </row>
    <row r="20" spans="1:13" ht="15.75" thickBot="1" x14ac:dyDescent="0.3">
      <c r="A20" s="208" t="s">
        <v>1393</v>
      </c>
      <c r="B20" s="211">
        <v>0</v>
      </c>
      <c r="C20" s="215">
        <v>53.48</v>
      </c>
      <c r="D20" s="213"/>
      <c r="E20" s="213"/>
      <c r="F20" s="213"/>
      <c r="G20" s="213"/>
      <c r="H20" s="213"/>
      <c r="I20" s="213"/>
      <c r="J20" s="213"/>
      <c r="K20" s="213"/>
      <c r="L20" s="213"/>
      <c r="M20" s="216">
        <v>53.48</v>
      </c>
    </row>
    <row r="21" spans="1:13" ht="15.75" thickBot="1" x14ac:dyDescent="0.3">
      <c r="A21" s="208" t="s">
        <v>1394</v>
      </c>
      <c r="B21" s="211">
        <v>0.09</v>
      </c>
      <c r="C21" s="215">
        <v>92.92</v>
      </c>
      <c r="D21" s="215">
        <v>0.44</v>
      </c>
      <c r="E21" s="215">
        <v>0.97</v>
      </c>
      <c r="F21" s="215">
        <v>1.91</v>
      </c>
      <c r="G21" s="215">
        <v>1.39</v>
      </c>
      <c r="H21" s="215">
        <v>0.33</v>
      </c>
      <c r="I21" s="215">
        <v>0.57999999999999996</v>
      </c>
      <c r="J21" s="215">
        <v>0.62</v>
      </c>
      <c r="K21" s="215">
        <v>1.48</v>
      </c>
      <c r="L21" s="215">
        <v>1.31</v>
      </c>
      <c r="M21" s="216">
        <v>102</v>
      </c>
    </row>
    <row r="22" spans="1:13" ht="15.75" thickBot="1" x14ac:dyDescent="0.3">
      <c r="A22" s="208" t="s">
        <v>1395</v>
      </c>
      <c r="B22" s="211">
        <v>0.01</v>
      </c>
      <c r="C22" s="215">
        <v>53.31</v>
      </c>
      <c r="D22" s="215">
        <v>0.03</v>
      </c>
      <c r="E22" s="215">
        <v>0.05</v>
      </c>
      <c r="F22" s="215">
        <v>0.05</v>
      </c>
      <c r="G22" s="215">
        <v>0.03</v>
      </c>
      <c r="H22" s="215">
        <v>0.05</v>
      </c>
      <c r="I22" s="215">
        <v>0.02</v>
      </c>
      <c r="J22" s="215">
        <v>0.02</v>
      </c>
      <c r="K22" s="215">
        <v>7.0000000000000007E-2</v>
      </c>
      <c r="L22" s="215">
        <v>0.02</v>
      </c>
      <c r="M22" s="216">
        <v>53.7</v>
      </c>
    </row>
    <row r="23" spans="1:13" ht="15.75" thickBot="1" x14ac:dyDescent="0.3">
      <c r="A23" s="208" t="s">
        <v>1396</v>
      </c>
      <c r="B23" s="211">
        <v>0.09</v>
      </c>
      <c r="C23" s="215">
        <v>101.21</v>
      </c>
      <c r="D23" s="215">
        <v>0.77</v>
      </c>
      <c r="E23" s="215">
        <v>0.53</v>
      </c>
      <c r="F23" s="215">
        <v>4.9400000000000004</v>
      </c>
      <c r="G23" s="215">
        <v>0.3</v>
      </c>
      <c r="H23" s="215">
        <v>0.75</v>
      </c>
      <c r="I23" s="215">
        <v>0.92</v>
      </c>
      <c r="J23" s="215">
        <v>0.82</v>
      </c>
      <c r="K23" s="215">
        <v>0.48</v>
      </c>
      <c r="L23" s="215">
        <v>0.88</v>
      </c>
      <c r="M23" s="216">
        <v>111.64</v>
      </c>
    </row>
    <row r="24" spans="1:13" ht="15.75" thickBot="1" x14ac:dyDescent="0.3">
      <c r="A24" s="208" t="s">
        <v>1397</v>
      </c>
      <c r="B24" s="211">
        <v>0.56000000000000005</v>
      </c>
      <c r="C24" s="212">
        <v>6159.04</v>
      </c>
      <c r="D24" s="215">
        <v>516.05999999999995</v>
      </c>
      <c r="E24" s="212">
        <v>1104.69</v>
      </c>
      <c r="F24" s="212">
        <v>1455.99</v>
      </c>
      <c r="G24" s="215">
        <v>523.26</v>
      </c>
      <c r="H24" s="212">
        <v>1137.3</v>
      </c>
      <c r="I24" s="215">
        <v>464.37</v>
      </c>
      <c r="J24" s="215">
        <v>326.36</v>
      </c>
      <c r="K24" s="212">
        <v>1591.99</v>
      </c>
      <c r="L24" s="215">
        <v>562.54</v>
      </c>
      <c r="M24" s="214">
        <v>13841.64</v>
      </c>
    </row>
    <row r="25" spans="1:13" x14ac:dyDescent="0.25"/>
  </sheetData>
  <mergeCells count="2">
    <mergeCell ref="A1:M1"/>
    <mergeCell ref="A2:M2"/>
  </mergeCells>
  <hyperlinks>
    <hyperlink ref="A1:H1" location="Índice!A1" display="Volver al Índice" xr:uid="{53C731DA-22A1-4FCE-B8AA-80C95B3DD583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15436-FA84-4FE9-A546-8B3194F7A134}">
  <sheetPr codeName="Hoja126"/>
  <dimension ref="A2:AY209"/>
  <sheetViews>
    <sheetView workbookViewId="0">
      <pane ySplit="4" topLeftCell="A5" activePane="bottomLeft" state="frozen"/>
      <selection activeCell="A177" sqref="A177"/>
      <selection pane="bottomLeft" activeCell="A177" sqref="A177"/>
    </sheetView>
  </sheetViews>
  <sheetFormatPr baseColWidth="10" defaultColWidth="20.7109375" defaultRowHeight="16.5" customHeight="1" x14ac:dyDescent="0.25"/>
  <cols>
    <col min="1" max="1" width="6.7109375" style="22" bestFit="1" customWidth="1"/>
    <col min="2" max="2" width="35.7109375" style="23" customWidth="1"/>
    <col min="3" max="22" width="8" style="24" customWidth="1"/>
    <col min="23" max="26" width="8.140625" style="19" customWidth="1"/>
    <col min="27" max="27" width="5.7109375" style="12" customWidth="1"/>
    <col min="28" max="31" width="4.7109375" style="12" bestFit="1" customWidth="1"/>
    <col min="32" max="32" width="5" style="12" bestFit="1" customWidth="1"/>
    <col min="33" max="35" width="4.7109375" style="12" bestFit="1" customWidth="1"/>
    <col min="36" max="39" width="4.42578125" style="12" customWidth="1"/>
    <col min="40" max="43" width="4.28515625" style="12" customWidth="1"/>
    <col min="44" max="44" width="7" style="12" bestFit="1" customWidth="1"/>
    <col min="45" max="45" width="7" style="12" customWidth="1"/>
    <col min="46" max="51" width="7" style="12" bestFit="1" customWidth="1"/>
    <col min="52" max="16384" width="20.7109375" style="12"/>
  </cols>
  <sheetData>
    <row r="2" spans="1:51" ht="16.5" customHeight="1" x14ac:dyDescent="0.25">
      <c r="C2" s="24" t="s">
        <v>375</v>
      </c>
      <c r="D2" s="24" t="s">
        <v>375</v>
      </c>
      <c r="E2" s="24" t="s">
        <v>375</v>
      </c>
      <c r="F2" s="24" t="s">
        <v>375</v>
      </c>
      <c r="G2" s="24" t="s">
        <v>376</v>
      </c>
      <c r="H2" s="24" t="s">
        <v>376</v>
      </c>
      <c r="I2" s="24" t="s">
        <v>376</v>
      </c>
      <c r="J2" s="24" t="s">
        <v>376</v>
      </c>
      <c r="K2" s="24" t="s">
        <v>377</v>
      </c>
      <c r="L2" s="24" t="s">
        <v>377</v>
      </c>
      <c r="M2" s="24" t="s">
        <v>377</v>
      </c>
      <c r="N2" s="24" t="s">
        <v>377</v>
      </c>
      <c r="O2" s="24" t="s">
        <v>378</v>
      </c>
      <c r="P2" s="24" t="s">
        <v>378</v>
      </c>
      <c r="Q2" s="24" t="s">
        <v>378</v>
      </c>
      <c r="R2" s="24" t="s">
        <v>378</v>
      </c>
      <c r="S2" s="24" t="s">
        <v>379</v>
      </c>
      <c r="T2" s="24" t="s">
        <v>379</v>
      </c>
      <c r="U2" s="24" t="s">
        <v>379</v>
      </c>
      <c r="V2" s="24" t="s">
        <v>379</v>
      </c>
      <c r="W2" s="19" t="s">
        <v>408</v>
      </c>
      <c r="X2" s="19" t="s">
        <v>408</v>
      </c>
      <c r="Y2" s="19" t="s">
        <v>408</v>
      </c>
      <c r="Z2" s="19" t="s">
        <v>408</v>
      </c>
      <c r="AV2" s="12">
        <v>2394918</v>
      </c>
      <c r="AW2" s="12">
        <v>2383139</v>
      </c>
      <c r="AX2" s="12">
        <v>2372640</v>
      </c>
      <c r="AY2" s="12">
        <v>2380149</v>
      </c>
    </row>
    <row r="3" spans="1:51" ht="16.5" customHeight="1" x14ac:dyDescent="0.25">
      <c r="C3" s="24" t="s">
        <v>380</v>
      </c>
      <c r="D3" s="24" t="s">
        <v>380</v>
      </c>
      <c r="E3" s="24" t="s">
        <v>380</v>
      </c>
      <c r="F3" s="24" t="s">
        <v>380</v>
      </c>
      <c r="G3" s="24" t="s">
        <v>381</v>
      </c>
      <c r="H3" s="24" t="s">
        <v>381</v>
      </c>
      <c r="I3" s="24" t="s">
        <v>381</v>
      </c>
      <c r="J3" s="24" t="s">
        <v>381</v>
      </c>
      <c r="K3" s="24" t="s">
        <v>382</v>
      </c>
      <c r="L3" s="24" t="s">
        <v>382</v>
      </c>
      <c r="M3" s="24" t="s">
        <v>382</v>
      </c>
      <c r="N3" s="24" t="s">
        <v>382</v>
      </c>
      <c r="O3" s="24" t="s">
        <v>383</v>
      </c>
      <c r="P3" s="24" t="s">
        <v>383</v>
      </c>
      <c r="Q3" s="24" t="s">
        <v>383</v>
      </c>
      <c r="R3" s="24" t="s">
        <v>383</v>
      </c>
      <c r="S3" s="24" t="s">
        <v>384</v>
      </c>
      <c r="T3" s="24" t="s">
        <v>384</v>
      </c>
      <c r="U3" s="24" t="s">
        <v>384</v>
      </c>
      <c r="V3" s="24" t="s">
        <v>384</v>
      </c>
      <c r="W3" s="19" t="s">
        <v>409</v>
      </c>
      <c r="X3" s="19" t="s">
        <v>409</v>
      </c>
      <c r="Y3" s="19" t="s">
        <v>409</v>
      </c>
      <c r="Z3" s="19" t="s">
        <v>409</v>
      </c>
    </row>
    <row r="4" spans="1:51" ht="25.5" customHeight="1" x14ac:dyDescent="0.25">
      <c r="A4" s="256" t="s">
        <v>342</v>
      </c>
      <c r="B4" s="256"/>
      <c r="C4" s="255" t="s">
        <v>365</v>
      </c>
      <c r="D4" s="255"/>
      <c r="E4" s="255"/>
      <c r="F4" s="255"/>
      <c r="G4" s="255" t="s">
        <v>367</v>
      </c>
      <c r="H4" s="255"/>
      <c r="I4" s="255"/>
      <c r="J4" s="255"/>
      <c r="K4" s="255" t="s">
        <v>364</v>
      </c>
      <c r="L4" s="255"/>
      <c r="M4" s="255"/>
      <c r="N4" s="255"/>
      <c r="O4" s="257" t="s">
        <v>366</v>
      </c>
      <c r="P4" s="258"/>
      <c r="Q4" s="258"/>
      <c r="R4" s="259"/>
      <c r="S4" s="255" t="s">
        <v>363</v>
      </c>
      <c r="T4" s="255"/>
      <c r="U4" s="255"/>
      <c r="V4" s="255"/>
      <c r="W4" s="255" t="s">
        <v>368</v>
      </c>
      <c r="X4" s="255"/>
      <c r="Y4" s="255"/>
      <c r="Z4" s="255"/>
      <c r="AB4" s="255" t="s">
        <v>370</v>
      </c>
      <c r="AC4" s="255"/>
      <c r="AD4" s="255"/>
      <c r="AE4" s="255"/>
      <c r="AF4" s="255" t="s">
        <v>371</v>
      </c>
      <c r="AG4" s="255"/>
      <c r="AH4" s="255"/>
      <c r="AI4" s="255"/>
      <c r="AJ4" s="255" t="s">
        <v>372</v>
      </c>
      <c r="AK4" s="255"/>
      <c r="AL4" s="255"/>
      <c r="AM4" s="255"/>
      <c r="AN4" s="255" t="s">
        <v>373</v>
      </c>
      <c r="AO4" s="255"/>
      <c r="AP4" s="255"/>
      <c r="AQ4" s="255"/>
      <c r="AR4" s="255" t="s">
        <v>340</v>
      </c>
      <c r="AS4" s="255"/>
      <c r="AT4" s="255"/>
      <c r="AU4" s="255"/>
    </row>
    <row r="5" spans="1:51" s="14" customFormat="1" ht="12" customHeight="1" x14ac:dyDescent="0.25">
      <c r="A5" s="25" t="s">
        <v>0</v>
      </c>
      <c r="B5" s="26" t="s">
        <v>1</v>
      </c>
      <c r="C5" s="13">
        <v>2020</v>
      </c>
      <c r="D5" s="13">
        <v>2021</v>
      </c>
      <c r="E5" s="13">
        <v>2022</v>
      </c>
      <c r="F5" s="13">
        <v>2023</v>
      </c>
      <c r="G5" s="13">
        <v>2020</v>
      </c>
      <c r="H5" s="13">
        <v>2021</v>
      </c>
      <c r="I5" s="13">
        <v>2022</v>
      </c>
      <c r="J5" s="13">
        <v>2023</v>
      </c>
      <c r="K5" s="13">
        <v>2020</v>
      </c>
      <c r="L5" s="13">
        <v>2021</v>
      </c>
      <c r="M5" s="13">
        <v>2022</v>
      </c>
      <c r="N5" s="13">
        <v>2023</v>
      </c>
      <c r="O5" s="13">
        <v>2020</v>
      </c>
      <c r="P5" s="13">
        <v>2021</v>
      </c>
      <c r="Q5" s="13">
        <v>2022</v>
      </c>
      <c r="R5" s="13">
        <v>2023</v>
      </c>
      <c r="S5" s="13">
        <v>2020</v>
      </c>
      <c r="T5" s="13">
        <v>2021</v>
      </c>
      <c r="U5" s="13">
        <v>2022</v>
      </c>
      <c r="V5" s="13">
        <v>2023</v>
      </c>
      <c r="W5" s="13">
        <v>2020</v>
      </c>
      <c r="X5" s="13">
        <v>2021</v>
      </c>
      <c r="Y5" s="13">
        <v>2022</v>
      </c>
      <c r="Z5" s="13">
        <v>2023</v>
      </c>
      <c r="AB5" s="13">
        <f t="shared" ref="AB5:AU5" si="0">C5</f>
        <v>2020</v>
      </c>
      <c r="AC5" s="13">
        <f t="shared" si="0"/>
        <v>2021</v>
      </c>
      <c r="AD5" s="13">
        <f t="shared" si="0"/>
        <v>2022</v>
      </c>
      <c r="AE5" s="13">
        <f t="shared" si="0"/>
        <v>2023</v>
      </c>
      <c r="AF5" s="13">
        <f t="shared" si="0"/>
        <v>2020</v>
      </c>
      <c r="AG5" s="13">
        <f t="shared" si="0"/>
        <v>2021</v>
      </c>
      <c r="AH5" s="13">
        <f t="shared" si="0"/>
        <v>2022</v>
      </c>
      <c r="AI5" s="13">
        <f t="shared" si="0"/>
        <v>2023</v>
      </c>
      <c r="AJ5" s="13">
        <f t="shared" si="0"/>
        <v>2020</v>
      </c>
      <c r="AK5" s="13">
        <f t="shared" si="0"/>
        <v>2021</v>
      </c>
      <c r="AL5" s="13">
        <f t="shared" si="0"/>
        <v>2022</v>
      </c>
      <c r="AM5" s="13">
        <f t="shared" si="0"/>
        <v>2023</v>
      </c>
      <c r="AN5" s="13">
        <f t="shared" si="0"/>
        <v>2020</v>
      </c>
      <c r="AO5" s="13">
        <f t="shared" si="0"/>
        <v>2021</v>
      </c>
      <c r="AP5" s="13">
        <f t="shared" si="0"/>
        <v>2022</v>
      </c>
      <c r="AQ5" s="13">
        <f t="shared" si="0"/>
        <v>2023</v>
      </c>
      <c r="AR5" s="13">
        <f t="shared" si="0"/>
        <v>2020</v>
      </c>
      <c r="AS5" s="13">
        <f t="shared" si="0"/>
        <v>2021</v>
      </c>
      <c r="AT5" s="13">
        <f t="shared" si="0"/>
        <v>2022</v>
      </c>
      <c r="AU5" s="13">
        <f t="shared" si="0"/>
        <v>2023</v>
      </c>
    </row>
    <row r="6" spans="1:51" ht="12" customHeight="1" x14ac:dyDescent="0.25">
      <c r="A6" s="15" t="s">
        <v>4</v>
      </c>
      <c r="B6" s="16" t="s">
        <v>5</v>
      </c>
      <c r="C6" s="21">
        <v>1268606547.4400001</v>
      </c>
      <c r="D6" s="21">
        <v>1347174944.1099999</v>
      </c>
      <c r="E6" s="21">
        <v>1226135247.0599999</v>
      </c>
      <c r="F6" s="21">
        <v>1434258169.73</v>
      </c>
      <c r="G6" s="21">
        <v>-86998308.989999995</v>
      </c>
      <c r="H6" s="21">
        <v>-39999990.25</v>
      </c>
      <c r="I6" s="21">
        <v>-179149833.22999999</v>
      </c>
      <c r="J6" s="21">
        <v>-3970000</v>
      </c>
      <c r="K6" s="21">
        <v>1304495734.01</v>
      </c>
      <c r="L6" s="21">
        <v>1383378508.75</v>
      </c>
      <c r="M6" s="21">
        <v>1244228665.77</v>
      </c>
      <c r="N6" s="21">
        <v>1465393540</v>
      </c>
      <c r="O6" s="21">
        <v>1266967098.6600001</v>
      </c>
      <c r="P6" s="21">
        <v>1231840402.5699999</v>
      </c>
      <c r="Q6" s="21">
        <v>1226104446.4100001</v>
      </c>
      <c r="R6" s="21">
        <v>1434244744.73</v>
      </c>
      <c r="S6" s="21">
        <v>1391494043</v>
      </c>
      <c r="T6" s="21">
        <v>1423378499</v>
      </c>
      <c r="U6" s="21">
        <v>1423378499</v>
      </c>
      <c r="V6" s="21">
        <v>1469363540</v>
      </c>
      <c r="W6" s="21">
        <v>1639448.7799999714</v>
      </c>
      <c r="X6" s="21">
        <v>115334541.53999996</v>
      </c>
      <c r="Y6" s="21">
        <v>30800.649999856949</v>
      </c>
      <c r="Z6" s="21">
        <v>13425</v>
      </c>
      <c r="AB6" s="17">
        <f t="shared" ref="AB6:AE7" si="1">C6/C$207</f>
        <v>0.1037968182652156</v>
      </c>
      <c r="AC6" s="17">
        <f t="shared" si="1"/>
        <v>0.10867556917648002</v>
      </c>
      <c r="AD6" s="17">
        <f t="shared" si="1"/>
        <v>9.7480481274709471E-2</v>
      </c>
      <c r="AE6" s="17">
        <f t="shared" si="1"/>
        <v>0.10361905400066754</v>
      </c>
      <c r="AF6" s="17">
        <f t="shared" ref="AF6:AF37" si="2">IF(S6=0,"",G6/S6)</f>
        <v>-6.2521510190899174E-2</v>
      </c>
      <c r="AG6" s="17">
        <f t="shared" ref="AG6:AG37" si="3">IF(T6=0,"",H6/T6)</f>
        <v>-2.8102145900125754E-2</v>
      </c>
      <c r="AH6" s="17">
        <f t="shared" ref="AH6:AH37" si="4">IF(U6=0,"",I6/U6)</f>
        <v>-0.1258623994642763</v>
      </c>
      <c r="AI6" s="17">
        <f t="shared" ref="AI6:AI37" si="5">IF(V6=0,"",J6/V6)</f>
        <v>-2.7018500812943814E-3</v>
      </c>
      <c r="AJ6" s="17">
        <f t="shared" ref="AJ6:AJ37" si="6">IF(K6=0,"",C6/K6)</f>
        <v>0.9724880767070988</v>
      </c>
      <c r="AK6" s="17">
        <f t="shared" ref="AK6:AK37" si="7">IF(L6=0,"",D6/L6)</f>
        <v>0.97382960309777178</v>
      </c>
      <c r="AL6" s="17">
        <f t="shared" ref="AL6:AL37" si="8">IF(M6=0,"",E6/M6)</f>
        <v>0.98545812421159518</v>
      </c>
      <c r="AM6" s="17">
        <f t="shared" ref="AM6:AM37" si="9">IF(N6=0,"",F6/N6)</f>
        <v>0.97875289509601637</v>
      </c>
      <c r="AN6" s="17">
        <f t="shared" ref="AN6:AN37" si="10">IF(O6=0,"",O6/C6)</f>
        <v>0.99870767750386569</v>
      </c>
      <c r="AO6" s="17">
        <f t="shared" ref="AO6:AO37" si="11">IF(P6=0,"",P6/D6)</f>
        <v>0.91438785137427359</v>
      </c>
      <c r="AP6" s="17">
        <f t="shared" ref="AP6:AP37" si="12">IF(Q6=0,"",Q6/E6)</f>
        <v>0.9999748798918604</v>
      </c>
      <c r="AQ6" s="17">
        <f t="shared" ref="AQ6:AQ37" si="13">IF(R6=0,"",R6/F6)</f>
        <v>0.99999063976048153</v>
      </c>
      <c r="AR6" s="20">
        <f t="shared" ref="AR6:AR69" si="14">C6/AV$2</f>
        <v>529.70771752519295</v>
      </c>
      <c r="AS6" s="20">
        <f t="shared" ref="AS6:AS69" si="15">D6/AW$2</f>
        <v>565.29432152719585</v>
      </c>
      <c r="AT6" s="20">
        <f t="shared" ref="AT6:AT69" si="16">E6/AX$2</f>
        <v>516.78098955593771</v>
      </c>
      <c r="AU6" s="20">
        <f t="shared" ref="AU6:AU69" si="17">F6/AY$2</f>
        <v>602.59175779751604</v>
      </c>
    </row>
    <row r="7" spans="1:51" ht="12" customHeight="1" x14ac:dyDescent="0.25">
      <c r="A7" s="15" t="s">
        <v>6</v>
      </c>
      <c r="B7" s="16" t="s">
        <v>7</v>
      </c>
      <c r="C7" s="21">
        <v>1268606547.4400001</v>
      </c>
      <c r="D7" s="21">
        <v>1347174944.1099999</v>
      </c>
      <c r="E7" s="21">
        <v>1226135247.0599999</v>
      </c>
      <c r="F7" s="21">
        <v>1434258169.73</v>
      </c>
      <c r="G7" s="21">
        <v>-86998308.989999995</v>
      </c>
      <c r="H7" s="21">
        <v>-39999990.25</v>
      </c>
      <c r="I7" s="21">
        <v>-179149833.22999999</v>
      </c>
      <c r="J7" s="21">
        <v>-3970000</v>
      </c>
      <c r="K7" s="21">
        <v>1304495734.01</v>
      </c>
      <c r="L7" s="21">
        <v>1383378508.75</v>
      </c>
      <c r="M7" s="21">
        <v>1244228665.77</v>
      </c>
      <c r="N7" s="21">
        <v>1465393540</v>
      </c>
      <c r="O7" s="21">
        <v>1266967098.6600001</v>
      </c>
      <c r="P7" s="21">
        <v>1231840402.5699999</v>
      </c>
      <c r="Q7" s="21">
        <v>1226104446.4100001</v>
      </c>
      <c r="R7" s="21">
        <v>1434244744.73</v>
      </c>
      <c r="S7" s="21">
        <v>1391494043</v>
      </c>
      <c r="T7" s="21">
        <v>1423378499</v>
      </c>
      <c r="U7" s="21">
        <v>1423378499</v>
      </c>
      <c r="V7" s="21">
        <v>1469363540</v>
      </c>
      <c r="W7" s="21">
        <v>1639448.7799999714</v>
      </c>
      <c r="X7" s="21">
        <v>115334541.53999996</v>
      </c>
      <c r="Y7" s="21">
        <v>30800.649999856949</v>
      </c>
      <c r="Z7" s="21">
        <v>13425</v>
      </c>
      <c r="AB7" s="17">
        <f t="shared" si="1"/>
        <v>0.1037968182652156</v>
      </c>
      <c r="AC7" s="17">
        <f t="shared" si="1"/>
        <v>0.10867556917648002</v>
      </c>
      <c r="AD7" s="17">
        <f t="shared" si="1"/>
        <v>9.7480481274709471E-2</v>
      </c>
      <c r="AE7" s="17">
        <f t="shared" si="1"/>
        <v>0.10361905400066754</v>
      </c>
      <c r="AF7" s="17">
        <f t="shared" si="2"/>
        <v>-6.2521510190899174E-2</v>
      </c>
      <c r="AG7" s="17">
        <f t="shared" si="3"/>
        <v>-2.8102145900125754E-2</v>
      </c>
      <c r="AH7" s="17">
        <f t="shared" si="4"/>
        <v>-0.1258623994642763</v>
      </c>
      <c r="AI7" s="17">
        <f t="shared" si="5"/>
        <v>-2.7018500812943814E-3</v>
      </c>
      <c r="AJ7" s="17">
        <f t="shared" si="6"/>
        <v>0.9724880767070988</v>
      </c>
      <c r="AK7" s="17">
        <f t="shared" si="7"/>
        <v>0.97382960309777178</v>
      </c>
      <c r="AL7" s="17">
        <f t="shared" si="8"/>
        <v>0.98545812421159518</v>
      </c>
      <c r="AM7" s="17">
        <f t="shared" si="9"/>
        <v>0.97875289509601637</v>
      </c>
      <c r="AN7" s="17">
        <f t="shared" si="10"/>
        <v>0.99870767750386569</v>
      </c>
      <c r="AO7" s="17">
        <f t="shared" si="11"/>
        <v>0.91438785137427359</v>
      </c>
      <c r="AP7" s="17">
        <f t="shared" si="12"/>
        <v>0.9999748798918604</v>
      </c>
      <c r="AQ7" s="17">
        <f t="shared" si="13"/>
        <v>0.99999063976048153</v>
      </c>
      <c r="AR7" s="20">
        <f t="shared" si="14"/>
        <v>529.70771752519295</v>
      </c>
      <c r="AS7" s="20">
        <f t="shared" si="15"/>
        <v>565.29432152719585</v>
      </c>
      <c r="AT7" s="20">
        <f t="shared" si="16"/>
        <v>516.78098955593771</v>
      </c>
      <c r="AU7" s="20">
        <f t="shared" si="17"/>
        <v>602.59175779751604</v>
      </c>
    </row>
    <row r="8" spans="1:51" ht="12" customHeight="1" x14ac:dyDescent="0.25">
      <c r="A8" s="15" t="s">
        <v>10</v>
      </c>
      <c r="B8" s="16" t="s">
        <v>11</v>
      </c>
      <c r="C8" s="21">
        <v>3243.61</v>
      </c>
      <c r="D8" s="21">
        <v>746.57</v>
      </c>
      <c r="E8" s="21">
        <v>13942.66</v>
      </c>
      <c r="F8" s="21">
        <v>25356.34</v>
      </c>
      <c r="G8" s="21">
        <v>-159679</v>
      </c>
      <c r="H8" s="21">
        <v>-30000</v>
      </c>
      <c r="I8" s="21">
        <v>0</v>
      </c>
      <c r="J8" s="21">
        <v>-4500</v>
      </c>
      <c r="K8" s="21">
        <v>25700</v>
      </c>
      <c r="L8" s="21">
        <v>24630</v>
      </c>
      <c r="M8" s="21">
        <v>54630</v>
      </c>
      <c r="N8" s="21">
        <v>50130</v>
      </c>
      <c r="O8" s="21">
        <v>3243.61</v>
      </c>
      <c r="P8" s="21">
        <v>746.57</v>
      </c>
      <c r="Q8" s="21">
        <v>12702.66</v>
      </c>
      <c r="R8" s="21">
        <v>22128.48</v>
      </c>
      <c r="S8" s="21">
        <v>185379</v>
      </c>
      <c r="T8" s="21">
        <v>54630</v>
      </c>
      <c r="U8" s="21">
        <v>54630</v>
      </c>
      <c r="V8" s="21">
        <v>54630</v>
      </c>
      <c r="W8" s="21">
        <v>0</v>
      </c>
      <c r="X8" s="21">
        <v>0</v>
      </c>
      <c r="Y8" s="21">
        <v>1240</v>
      </c>
      <c r="Z8" s="21">
        <v>3227.8600000000006</v>
      </c>
      <c r="AB8" s="17">
        <f t="shared" ref="AB8:AE9" si="18">(C8/1000000)/C$207</f>
        <v>2.6539071422312627E-13</v>
      </c>
      <c r="AC8" s="17">
        <f t="shared" si="18"/>
        <v>6.0225229124703731E-14</v>
      </c>
      <c r="AD8" s="17">
        <f t="shared" si="18"/>
        <v>1.1084725035908965E-12</v>
      </c>
      <c r="AE8" s="17">
        <f t="shared" si="18"/>
        <v>1.8318877445989352E-12</v>
      </c>
      <c r="AF8" s="17">
        <f t="shared" si="2"/>
        <v>-0.86136509529126815</v>
      </c>
      <c r="AG8" s="17">
        <f t="shared" si="3"/>
        <v>-0.54914881933003845</v>
      </c>
      <c r="AH8" s="17">
        <f t="shared" si="4"/>
        <v>0</v>
      </c>
      <c r="AI8" s="17">
        <f t="shared" si="5"/>
        <v>-8.2372322899505759E-2</v>
      </c>
      <c r="AJ8" s="17">
        <f t="shared" si="6"/>
        <v>0.12621050583657589</v>
      </c>
      <c r="AK8" s="17">
        <f t="shared" si="7"/>
        <v>3.0311408850994724E-2</v>
      </c>
      <c r="AL8" s="17">
        <f t="shared" si="8"/>
        <v>0.25521984257733843</v>
      </c>
      <c r="AM8" s="17">
        <f t="shared" si="9"/>
        <v>0.50581168960702172</v>
      </c>
      <c r="AN8" s="17">
        <f t="shared" si="10"/>
        <v>1</v>
      </c>
      <c r="AO8" s="17">
        <f t="shared" si="11"/>
        <v>1</v>
      </c>
      <c r="AP8" s="17">
        <f t="shared" si="12"/>
        <v>0.91106431627824247</v>
      </c>
      <c r="AQ8" s="17">
        <f t="shared" si="13"/>
        <v>0.87270008210964201</v>
      </c>
      <c r="AR8" s="20">
        <f t="shared" si="14"/>
        <v>1.3543720494814436E-3</v>
      </c>
      <c r="AS8" s="20">
        <f t="shared" si="15"/>
        <v>3.1327169753841467E-4</v>
      </c>
      <c r="AT8" s="20">
        <f t="shared" si="16"/>
        <v>5.8764330028997233E-3</v>
      </c>
      <c r="AU8" s="20">
        <f t="shared" si="17"/>
        <v>1.0653257422119372E-2</v>
      </c>
    </row>
    <row r="9" spans="1:51" ht="12" customHeight="1" x14ac:dyDescent="0.25">
      <c r="A9" s="15" t="s">
        <v>12</v>
      </c>
      <c r="B9" s="16" t="s">
        <v>13</v>
      </c>
      <c r="C9" s="21">
        <v>3243.61</v>
      </c>
      <c r="D9" s="21">
        <v>746.57</v>
      </c>
      <c r="E9" s="21">
        <v>13942.66</v>
      </c>
      <c r="F9" s="21">
        <v>25356.34</v>
      </c>
      <c r="G9" s="21">
        <v>-159679</v>
      </c>
      <c r="H9" s="21">
        <v>-30000</v>
      </c>
      <c r="I9" s="21">
        <v>0</v>
      </c>
      <c r="J9" s="21">
        <v>-4500</v>
      </c>
      <c r="K9" s="21">
        <v>25700</v>
      </c>
      <c r="L9" s="21">
        <v>24630</v>
      </c>
      <c r="M9" s="21">
        <v>54630</v>
      </c>
      <c r="N9" s="21">
        <v>50130</v>
      </c>
      <c r="O9" s="21">
        <v>3243.61</v>
      </c>
      <c r="P9" s="21">
        <v>746.57</v>
      </c>
      <c r="Q9" s="21">
        <v>12702.66</v>
      </c>
      <c r="R9" s="21">
        <v>22128.48</v>
      </c>
      <c r="S9" s="21">
        <v>185379</v>
      </c>
      <c r="T9" s="21">
        <v>54630</v>
      </c>
      <c r="U9" s="21">
        <v>54630</v>
      </c>
      <c r="V9" s="21">
        <v>54630</v>
      </c>
      <c r="W9" s="21">
        <v>0</v>
      </c>
      <c r="X9" s="21">
        <v>0</v>
      </c>
      <c r="Y9" s="21">
        <v>1240</v>
      </c>
      <c r="Z9" s="21">
        <v>3227.8600000000006</v>
      </c>
      <c r="AB9" s="17">
        <f t="shared" si="18"/>
        <v>2.6539071422312627E-13</v>
      </c>
      <c r="AC9" s="17">
        <f t="shared" si="18"/>
        <v>6.0225229124703731E-14</v>
      </c>
      <c r="AD9" s="17">
        <f t="shared" si="18"/>
        <v>1.1084725035908965E-12</v>
      </c>
      <c r="AE9" s="17">
        <f t="shared" si="18"/>
        <v>1.8318877445989352E-12</v>
      </c>
      <c r="AF9" s="17">
        <f t="shared" si="2"/>
        <v>-0.86136509529126815</v>
      </c>
      <c r="AG9" s="17">
        <f t="shared" si="3"/>
        <v>-0.54914881933003845</v>
      </c>
      <c r="AH9" s="17">
        <f t="shared" si="4"/>
        <v>0</v>
      </c>
      <c r="AI9" s="17">
        <f t="shared" si="5"/>
        <v>-8.2372322899505759E-2</v>
      </c>
      <c r="AJ9" s="17">
        <f t="shared" si="6"/>
        <v>0.12621050583657589</v>
      </c>
      <c r="AK9" s="17">
        <f t="shared" si="7"/>
        <v>3.0311408850994724E-2</v>
      </c>
      <c r="AL9" s="17">
        <f t="shared" si="8"/>
        <v>0.25521984257733843</v>
      </c>
      <c r="AM9" s="17">
        <f t="shared" si="9"/>
        <v>0.50581168960702172</v>
      </c>
      <c r="AN9" s="17">
        <f t="shared" si="10"/>
        <v>1</v>
      </c>
      <c r="AO9" s="17">
        <f t="shared" si="11"/>
        <v>1</v>
      </c>
      <c r="AP9" s="17">
        <f t="shared" si="12"/>
        <v>0.91106431627824247</v>
      </c>
      <c r="AQ9" s="17">
        <f t="shared" si="13"/>
        <v>0.87270008210964201</v>
      </c>
      <c r="AR9" s="20">
        <f t="shared" si="14"/>
        <v>1.3543720494814436E-3</v>
      </c>
      <c r="AS9" s="20">
        <f t="shared" si="15"/>
        <v>3.1327169753841467E-4</v>
      </c>
      <c r="AT9" s="20">
        <f t="shared" si="16"/>
        <v>5.8764330028997233E-3</v>
      </c>
      <c r="AU9" s="20">
        <f t="shared" si="17"/>
        <v>1.0653257422119372E-2</v>
      </c>
    </row>
    <row r="10" spans="1:51" ht="12" customHeight="1" x14ac:dyDescent="0.25">
      <c r="A10" s="15" t="s">
        <v>15</v>
      </c>
      <c r="B10" s="16" t="s">
        <v>16</v>
      </c>
      <c r="C10" s="21">
        <v>73980633.930000007</v>
      </c>
      <c r="D10" s="21">
        <v>16422127.699999999</v>
      </c>
      <c r="E10" s="21">
        <v>15174692.449999999</v>
      </c>
      <c r="F10" s="21">
        <v>44589378.420000002</v>
      </c>
      <c r="G10" s="21">
        <v>63573251.630000003</v>
      </c>
      <c r="H10" s="21">
        <v>3690645</v>
      </c>
      <c r="I10" s="21">
        <v>2622223.12</v>
      </c>
      <c r="J10" s="21">
        <v>36110844.520000003</v>
      </c>
      <c r="K10" s="21">
        <v>75737193.629999995</v>
      </c>
      <c r="L10" s="21">
        <v>18202861</v>
      </c>
      <c r="M10" s="21">
        <v>17134439.120000001</v>
      </c>
      <c r="N10" s="21">
        <v>59946113.520000003</v>
      </c>
      <c r="O10" s="21">
        <v>70631744.620000005</v>
      </c>
      <c r="P10" s="21">
        <v>16119075.130000001</v>
      </c>
      <c r="Q10" s="21">
        <v>15049165.18</v>
      </c>
      <c r="R10" s="21">
        <v>43226930.740000002</v>
      </c>
      <c r="S10" s="21">
        <v>12163942</v>
      </c>
      <c r="T10" s="21">
        <v>14512216</v>
      </c>
      <c r="U10" s="21">
        <v>14512216</v>
      </c>
      <c r="V10" s="21">
        <v>23835269</v>
      </c>
      <c r="W10" s="21">
        <v>3348889.3100000024</v>
      </c>
      <c r="X10" s="21">
        <v>303052.56999999844</v>
      </c>
      <c r="Y10" s="21">
        <v>125527.26999999955</v>
      </c>
      <c r="Z10" s="21">
        <v>1362447.6799999997</v>
      </c>
      <c r="AB10" s="17">
        <f t="shared" ref="AB10:AB41" si="19">C10/C$207</f>
        <v>6.0530622600628164E-3</v>
      </c>
      <c r="AC10" s="17">
        <f t="shared" ref="AC10:AC41" si="20">D10/D$207</f>
        <v>1.3247604423532206E-3</v>
      </c>
      <c r="AD10" s="17">
        <f t="shared" ref="AD10:AD41" si="21">E10/E$207</f>
        <v>1.2064218256253381E-3</v>
      </c>
      <c r="AE10" s="17">
        <f t="shared" ref="AE10:AE41" si="22">F10/F$207</f>
        <v>3.2213929875874133E-3</v>
      </c>
      <c r="AF10" s="17">
        <f t="shared" si="2"/>
        <v>5.2263691844305082</v>
      </c>
      <c r="AG10" s="17">
        <f t="shared" si="3"/>
        <v>0.25431298707240851</v>
      </c>
      <c r="AH10" s="17">
        <f t="shared" si="4"/>
        <v>0.18069074495583584</v>
      </c>
      <c r="AI10" s="17">
        <f t="shared" si="5"/>
        <v>1.5150172846801102</v>
      </c>
      <c r="AJ10" s="17">
        <f t="shared" si="6"/>
        <v>0.97680717206685352</v>
      </c>
      <c r="AK10" s="17">
        <f t="shared" si="7"/>
        <v>0.90217288919582472</v>
      </c>
      <c r="AL10" s="17">
        <f t="shared" si="8"/>
        <v>0.88562528039143651</v>
      </c>
      <c r="AM10" s="17">
        <f t="shared" si="9"/>
        <v>0.74382434159177835</v>
      </c>
      <c r="AN10" s="17">
        <f t="shared" si="10"/>
        <v>0.95473289248685411</v>
      </c>
      <c r="AO10" s="17">
        <f t="shared" si="11"/>
        <v>0.98154608370266183</v>
      </c>
      <c r="AP10" s="17">
        <f t="shared" si="12"/>
        <v>0.99172785409565256</v>
      </c>
      <c r="AQ10" s="17">
        <f t="shared" si="13"/>
        <v>0.96944456890233544</v>
      </c>
      <c r="AR10" s="20">
        <f t="shared" si="14"/>
        <v>30.890675142113427</v>
      </c>
      <c r="AS10" s="20">
        <f t="shared" si="15"/>
        <v>6.8909651094627709</v>
      </c>
      <c r="AT10" s="20">
        <f t="shared" si="16"/>
        <v>6.3956994950772135</v>
      </c>
      <c r="AU10" s="20">
        <f t="shared" si="17"/>
        <v>18.733860115480166</v>
      </c>
    </row>
    <row r="11" spans="1:51" ht="12" customHeight="1" x14ac:dyDescent="0.25">
      <c r="A11" s="15" t="s">
        <v>17</v>
      </c>
      <c r="B11" s="16" t="s">
        <v>18</v>
      </c>
      <c r="C11" s="21">
        <v>73980633.930000007</v>
      </c>
      <c r="D11" s="21">
        <v>16422127.699999999</v>
      </c>
      <c r="E11" s="21">
        <v>15174692.449999999</v>
      </c>
      <c r="F11" s="21">
        <v>44589378.420000002</v>
      </c>
      <c r="G11" s="21">
        <v>63573251.630000003</v>
      </c>
      <c r="H11" s="21">
        <v>3690645</v>
      </c>
      <c r="I11" s="21">
        <v>2622223.12</v>
      </c>
      <c r="J11" s="21">
        <v>36110844.520000003</v>
      </c>
      <c r="K11" s="21">
        <v>75737193.629999995</v>
      </c>
      <c r="L11" s="21">
        <v>18202861</v>
      </c>
      <c r="M11" s="21">
        <v>17134439.120000001</v>
      </c>
      <c r="N11" s="21">
        <v>59946113.520000003</v>
      </c>
      <c r="O11" s="21">
        <v>70631744.620000005</v>
      </c>
      <c r="P11" s="21">
        <v>16119075.130000001</v>
      </c>
      <c r="Q11" s="21">
        <v>15049165.18</v>
      </c>
      <c r="R11" s="21">
        <v>43226930.740000002</v>
      </c>
      <c r="S11" s="21">
        <v>12163942</v>
      </c>
      <c r="T11" s="21">
        <v>14512216</v>
      </c>
      <c r="U11" s="21">
        <v>14512216</v>
      </c>
      <c r="V11" s="21">
        <v>23835269</v>
      </c>
      <c r="W11" s="21">
        <v>3348889.3100000024</v>
      </c>
      <c r="X11" s="21">
        <v>303052.56999999844</v>
      </c>
      <c r="Y11" s="21">
        <v>125527.26999999955</v>
      </c>
      <c r="Z11" s="21">
        <v>1362447.6799999997</v>
      </c>
      <c r="AB11" s="17">
        <f t="shared" si="19"/>
        <v>6.0530622600628164E-3</v>
      </c>
      <c r="AC11" s="17">
        <f t="shared" si="20"/>
        <v>1.3247604423532206E-3</v>
      </c>
      <c r="AD11" s="17">
        <f t="shared" si="21"/>
        <v>1.2064218256253381E-3</v>
      </c>
      <c r="AE11" s="17">
        <f t="shared" si="22"/>
        <v>3.2213929875874133E-3</v>
      </c>
      <c r="AF11" s="17">
        <f t="shared" si="2"/>
        <v>5.2263691844305082</v>
      </c>
      <c r="AG11" s="17">
        <f t="shared" si="3"/>
        <v>0.25431298707240851</v>
      </c>
      <c r="AH11" s="17">
        <f t="shared" si="4"/>
        <v>0.18069074495583584</v>
      </c>
      <c r="AI11" s="17">
        <f t="shared" si="5"/>
        <v>1.5150172846801102</v>
      </c>
      <c r="AJ11" s="17">
        <f t="shared" si="6"/>
        <v>0.97680717206685352</v>
      </c>
      <c r="AK11" s="17">
        <f t="shared" si="7"/>
        <v>0.90217288919582472</v>
      </c>
      <c r="AL11" s="17">
        <f t="shared" si="8"/>
        <v>0.88562528039143651</v>
      </c>
      <c r="AM11" s="17">
        <f t="shared" si="9"/>
        <v>0.74382434159177835</v>
      </c>
      <c r="AN11" s="17">
        <f t="shared" si="10"/>
        <v>0.95473289248685411</v>
      </c>
      <c r="AO11" s="17">
        <f t="shared" si="11"/>
        <v>0.98154608370266183</v>
      </c>
      <c r="AP11" s="17">
        <f t="shared" si="12"/>
        <v>0.99172785409565256</v>
      </c>
      <c r="AQ11" s="17">
        <f t="shared" si="13"/>
        <v>0.96944456890233544</v>
      </c>
      <c r="AR11" s="20">
        <f t="shared" si="14"/>
        <v>30.890675142113427</v>
      </c>
      <c r="AS11" s="20">
        <f t="shared" si="15"/>
        <v>6.8909651094627709</v>
      </c>
      <c r="AT11" s="20">
        <f t="shared" si="16"/>
        <v>6.3956994950772135</v>
      </c>
      <c r="AU11" s="20">
        <f t="shared" si="17"/>
        <v>18.733860115480166</v>
      </c>
    </row>
    <row r="12" spans="1:51" ht="12" customHeight="1" x14ac:dyDescent="0.25">
      <c r="A12" s="15" t="s">
        <v>21</v>
      </c>
      <c r="B12" s="16" t="s">
        <v>20</v>
      </c>
      <c r="C12" s="21">
        <v>175879436.72</v>
      </c>
      <c r="D12" s="21">
        <v>150955995.12</v>
      </c>
      <c r="E12" s="21">
        <v>159829441.15000001</v>
      </c>
      <c r="F12" s="21">
        <v>165609638.36000001</v>
      </c>
      <c r="G12" s="21">
        <v>-31713867.18</v>
      </c>
      <c r="H12" s="21">
        <v>-28507100.789999999</v>
      </c>
      <c r="I12" s="21">
        <v>-16877671.699999999</v>
      </c>
      <c r="J12" s="21">
        <v>21164124</v>
      </c>
      <c r="K12" s="21">
        <v>179474689.81999999</v>
      </c>
      <c r="L12" s="21">
        <v>151346158.21000001</v>
      </c>
      <c r="M12" s="21">
        <v>162975587.30000001</v>
      </c>
      <c r="N12" s="21">
        <v>167533401</v>
      </c>
      <c r="O12" s="21">
        <v>175876436.72</v>
      </c>
      <c r="P12" s="21">
        <v>150955995.12</v>
      </c>
      <c r="Q12" s="21">
        <v>139204782.74000001</v>
      </c>
      <c r="R12" s="21">
        <v>165609638.36000001</v>
      </c>
      <c r="S12" s="21">
        <v>211188557</v>
      </c>
      <c r="T12" s="21">
        <v>179853259</v>
      </c>
      <c r="U12" s="21">
        <v>179853259</v>
      </c>
      <c r="V12" s="21">
        <v>146369277</v>
      </c>
      <c r="W12" s="21">
        <v>3000</v>
      </c>
      <c r="X12" s="21">
        <v>0</v>
      </c>
      <c r="Y12" s="21">
        <v>20624658.409999996</v>
      </c>
      <c r="Z12" s="21">
        <v>0</v>
      </c>
      <c r="AB12" s="17">
        <f t="shared" si="19"/>
        <v>1.4390376564470434E-2</v>
      </c>
      <c r="AC12" s="17">
        <f t="shared" si="20"/>
        <v>1.2177504311517552E-2</v>
      </c>
      <c r="AD12" s="17">
        <f t="shared" si="21"/>
        <v>1.2706796320004533E-2</v>
      </c>
      <c r="AE12" s="17">
        <f t="shared" si="22"/>
        <v>1.1964592165081622E-2</v>
      </c>
      <c r="AF12" s="17">
        <f t="shared" si="2"/>
        <v>-0.15016849222564649</v>
      </c>
      <c r="AG12" s="17">
        <f t="shared" si="3"/>
        <v>-0.15850199739777859</v>
      </c>
      <c r="AH12" s="17">
        <f t="shared" si="4"/>
        <v>-9.3841344848802535E-2</v>
      </c>
      <c r="AI12" s="17">
        <f t="shared" si="5"/>
        <v>0.14459403253047429</v>
      </c>
      <c r="AJ12" s="17">
        <f t="shared" si="6"/>
        <v>0.9799679102183948</v>
      </c>
      <c r="AK12" s="17">
        <f t="shared" si="7"/>
        <v>0.99742204827255254</v>
      </c>
      <c r="AL12" s="17">
        <f t="shared" si="8"/>
        <v>0.98069559863460598</v>
      </c>
      <c r="AM12" s="17">
        <f t="shared" si="9"/>
        <v>0.98851713969562416</v>
      </c>
      <c r="AN12" s="17">
        <f t="shared" si="10"/>
        <v>0.99998294286099643</v>
      </c>
      <c r="AO12" s="17">
        <f t="shared" si="11"/>
        <v>1</v>
      </c>
      <c r="AP12" s="17">
        <f t="shared" si="12"/>
        <v>0.87095832744204027</v>
      </c>
      <c r="AQ12" s="17">
        <f t="shared" si="13"/>
        <v>1</v>
      </c>
      <c r="AR12" s="20">
        <f t="shared" si="14"/>
        <v>73.43860487916497</v>
      </c>
      <c r="AS12" s="20">
        <f t="shared" si="15"/>
        <v>63.343344689504057</v>
      </c>
      <c r="AT12" s="20">
        <f t="shared" si="16"/>
        <v>67.363544890923194</v>
      </c>
      <c r="AU12" s="20">
        <f t="shared" si="17"/>
        <v>69.579525634739682</v>
      </c>
    </row>
    <row r="13" spans="1:51" ht="12" customHeight="1" x14ac:dyDescent="0.25">
      <c r="A13" s="15" t="s">
        <v>22</v>
      </c>
      <c r="B13" s="16" t="s">
        <v>20</v>
      </c>
      <c r="C13" s="21">
        <v>175879436.72</v>
      </c>
      <c r="D13" s="21">
        <v>150955995.12</v>
      </c>
      <c r="E13" s="21">
        <v>159829441.15000001</v>
      </c>
      <c r="F13" s="21">
        <v>165609638.36000001</v>
      </c>
      <c r="G13" s="21">
        <v>-31713867.18</v>
      </c>
      <c r="H13" s="21">
        <v>-28507100.789999999</v>
      </c>
      <c r="I13" s="21">
        <v>-16877671.699999999</v>
      </c>
      <c r="J13" s="21">
        <v>21164124</v>
      </c>
      <c r="K13" s="21">
        <v>179474689.81999999</v>
      </c>
      <c r="L13" s="21">
        <v>151346158.21000001</v>
      </c>
      <c r="M13" s="21">
        <v>162975587.30000001</v>
      </c>
      <c r="N13" s="21">
        <v>167533401</v>
      </c>
      <c r="O13" s="21">
        <v>175876436.72</v>
      </c>
      <c r="P13" s="21">
        <v>150955995.12</v>
      </c>
      <c r="Q13" s="21">
        <v>139204782.74000001</v>
      </c>
      <c r="R13" s="21">
        <v>165609638.36000001</v>
      </c>
      <c r="S13" s="21">
        <v>211188557</v>
      </c>
      <c r="T13" s="21">
        <v>179853259</v>
      </c>
      <c r="U13" s="21">
        <v>179853259</v>
      </c>
      <c r="V13" s="21">
        <v>146369277</v>
      </c>
      <c r="W13" s="21">
        <v>3000</v>
      </c>
      <c r="X13" s="21">
        <v>0</v>
      </c>
      <c r="Y13" s="21">
        <v>20624658.409999996</v>
      </c>
      <c r="Z13" s="21">
        <v>0</v>
      </c>
      <c r="AB13" s="17">
        <f t="shared" si="19"/>
        <v>1.4390376564470434E-2</v>
      </c>
      <c r="AC13" s="17">
        <f t="shared" si="20"/>
        <v>1.2177504311517552E-2</v>
      </c>
      <c r="AD13" s="17">
        <f t="shared" si="21"/>
        <v>1.2706796320004533E-2</v>
      </c>
      <c r="AE13" s="17">
        <f t="shared" si="22"/>
        <v>1.1964592165081622E-2</v>
      </c>
      <c r="AF13" s="17">
        <f t="shared" si="2"/>
        <v>-0.15016849222564649</v>
      </c>
      <c r="AG13" s="17">
        <f t="shared" si="3"/>
        <v>-0.15850199739777859</v>
      </c>
      <c r="AH13" s="17">
        <f t="shared" si="4"/>
        <v>-9.3841344848802535E-2</v>
      </c>
      <c r="AI13" s="17">
        <f t="shared" si="5"/>
        <v>0.14459403253047429</v>
      </c>
      <c r="AJ13" s="17">
        <f t="shared" si="6"/>
        <v>0.9799679102183948</v>
      </c>
      <c r="AK13" s="17">
        <f t="shared" si="7"/>
        <v>0.99742204827255254</v>
      </c>
      <c r="AL13" s="17">
        <f t="shared" si="8"/>
        <v>0.98069559863460598</v>
      </c>
      <c r="AM13" s="17">
        <f t="shared" si="9"/>
        <v>0.98851713969562416</v>
      </c>
      <c r="AN13" s="17">
        <f t="shared" si="10"/>
        <v>0.99998294286099643</v>
      </c>
      <c r="AO13" s="17">
        <f t="shared" si="11"/>
        <v>1</v>
      </c>
      <c r="AP13" s="17">
        <f t="shared" si="12"/>
        <v>0.87095832744204027</v>
      </c>
      <c r="AQ13" s="17">
        <f t="shared" si="13"/>
        <v>1</v>
      </c>
      <c r="AR13" s="20">
        <f t="shared" si="14"/>
        <v>73.43860487916497</v>
      </c>
      <c r="AS13" s="20">
        <f t="shared" si="15"/>
        <v>63.343344689504057</v>
      </c>
      <c r="AT13" s="20">
        <f t="shared" si="16"/>
        <v>67.363544890923194</v>
      </c>
      <c r="AU13" s="20">
        <f t="shared" si="17"/>
        <v>69.579525634739682</v>
      </c>
    </row>
    <row r="14" spans="1:51" ht="12" customHeight="1" x14ac:dyDescent="0.25">
      <c r="A14" s="15" t="s">
        <v>24</v>
      </c>
      <c r="B14" s="16" t="s">
        <v>25</v>
      </c>
      <c r="C14" s="21">
        <v>3963170.15</v>
      </c>
      <c r="D14" s="21">
        <v>4102228.98</v>
      </c>
      <c r="E14" s="21">
        <v>3988749.86</v>
      </c>
      <c r="F14" s="21">
        <v>4617788.05</v>
      </c>
      <c r="G14" s="21">
        <v>-743211.87</v>
      </c>
      <c r="H14" s="21">
        <v>0</v>
      </c>
      <c r="I14" s="21">
        <v>-298000</v>
      </c>
      <c r="J14" s="21">
        <v>0</v>
      </c>
      <c r="K14" s="21">
        <v>4415982.13</v>
      </c>
      <c r="L14" s="21">
        <v>4920965</v>
      </c>
      <c r="M14" s="21">
        <v>4622965</v>
      </c>
      <c r="N14" s="21">
        <v>5405407</v>
      </c>
      <c r="O14" s="21">
        <v>3944757.89</v>
      </c>
      <c r="P14" s="21">
        <v>4088013.42</v>
      </c>
      <c r="Q14" s="21">
        <v>3988635.06</v>
      </c>
      <c r="R14" s="21">
        <v>4526335.29</v>
      </c>
      <c r="S14" s="21">
        <v>5159194</v>
      </c>
      <c r="T14" s="21">
        <v>4920965</v>
      </c>
      <c r="U14" s="21">
        <v>4920965</v>
      </c>
      <c r="V14" s="21">
        <v>5405407</v>
      </c>
      <c r="W14" s="21">
        <v>18412.259999999776</v>
      </c>
      <c r="X14" s="21">
        <v>14215.560000000056</v>
      </c>
      <c r="Y14" s="21">
        <v>114.79999999981374</v>
      </c>
      <c r="Z14" s="21">
        <v>91452.759999999776</v>
      </c>
      <c r="AB14" s="17">
        <f t="shared" si="19"/>
        <v>3.2426480270324561E-4</v>
      </c>
      <c r="AC14" s="17">
        <f t="shared" si="20"/>
        <v>3.3092366454920462E-4</v>
      </c>
      <c r="AD14" s="17">
        <f t="shared" si="21"/>
        <v>3.1711449203466471E-4</v>
      </c>
      <c r="AE14" s="17">
        <f t="shared" si="22"/>
        <v>3.3361555082280859E-4</v>
      </c>
      <c r="AF14" s="17">
        <f t="shared" si="2"/>
        <v>-0.14405580988038053</v>
      </c>
      <c r="AG14" s="17">
        <f t="shared" si="3"/>
        <v>0</v>
      </c>
      <c r="AH14" s="17">
        <f t="shared" si="4"/>
        <v>-6.0557228104650203E-2</v>
      </c>
      <c r="AI14" s="17">
        <f t="shared" si="5"/>
        <v>0</v>
      </c>
      <c r="AJ14" s="17">
        <f t="shared" si="6"/>
        <v>0.89746064031287187</v>
      </c>
      <c r="AK14" s="17">
        <f t="shared" si="7"/>
        <v>0.83362287274955216</v>
      </c>
      <c r="AL14" s="17">
        <f t="shared" si="8"/>
        <v>0.86281203945952434</v>
      </c>
      <c r="AM14" s="17">
        <f t="shared" si="9"/>
        <v>0.85429053723429149</v>
      </c>
      <c r="AN14" s="17">
        <f t="shared" si="10"/>
        <v>0.99535415858943133</v>
      </c>
      <c r="AO14" s="17">
        <f t="shared" si="11"/>
        <v>0.99653467418096198</v>
      </c>
      <c r="AP14" s="17">
        <f t="shared" si="12"/>
        <v>0.99997121905257813</v>
      </c>
      <c r="AQ14" s="17">
        <f t="shared" si="13"/>
        <v>0.98019554838598544</v>
      </c>
      <c r="AR14" s="20">
        <f t="shared" si="14"/>
        <v>1.6548249877448831</v>
      </c>
      <c r="AS14" s="20">
        <f t="shared" si="15"/>
        <v>1.7213553133073647</v>
      </c>
      <c r="AT14" s="20">
        <f t="shared" si="16"/>
        <v>1.6811441516622834</v>
      </c>
      <c r="AU14" s="20">
        <f t="shared" si="17"/>
        <v>1.9401256181860882</v>
      </c>
    </row>
    <row r="15" spans="1:51" ht="12" customHeight="1" x14ac:dyDescent="0.25">
      <c r="A15" s="15" t="s">
        <v>26</v>
      </c>
      <c r="B15" s="16" t="s">
        <v>25</v>
      </c>
      <c r="C15" s="21">
        <v>3963170.15</v>
      </c>
      <c r="D15" s="21">
        <v>4102228.98</v>
      </c>
      <c r="E15" s="21">
        <v>3988749.86</v>
      </c>
      <c r="F15" s="21">
        <v>4617788.05</v>
      </c>
      <c r="G15" s="21">
        <v>-743211.87</v>
      </c>
      <c r="H15" s="21">
        <v>0</v>
      </c>
      <c r="I15" s="21">
        <v>-298000</v>
      </c>
      <c r="J15" s="21">
        <v>0</v>
      </c>
      <c r="K15" s="21">
        <v>4415982.13</v>
      </c>
      <c r="L15" s="21">
        <v>4920965</v>
      </c>
      <c r="M15" s="21">
        <v>4622965</v>
      </c>
      <c r="N15" s="21">
        <v>5405407</v>
      </c>
      <c r="O15" s="21">
        <v>3944757.89</v>
      </c>
      <c r="P15" s="21">
        <v>4088013.42</v>
      </c>
      <c r="Q15" s="21">
        <v>3988635.06</v>
      </c>
      <c r="R15" s="21">
        <v>4526335.29</v>
      </c>
      <c r="S15" s="21">
        <v>5159194</v>
      </c>
      <c r="T15" s="21">
        <v>4920965</v>
      </c>
      <c r="U15" s="21">
        <v>4920965</v>
      </c>
      <c r="V15" s="21">
        <v>5405407</v>
      </c>
      <c r="W15" s="21">
        <v>18412.259999999776</v>
      </c>
      <c r="X15" s="21">
        <v>14215.560000000056</v>
      </c>
      <c r="Y15" s="21">
        <v>114.79999999981374</v>
      </c>
      <c r="Z15" s="21">
        <v>91452.759999999776</v>
      </c>
      <c r="AB15" s="17">
        <f t="shared" si="19"/>
        <v>3.2426480270324561E-4</v>
      </c>
      <c r="AC15" s="17">
        <f t="shared" si="20"/>
        <v>3.3092366454920462E-4</v>
      </c>
      <c r="AD15" s="17">
        <f t="shared" si="21"/>
        <v>3.1711449203466471E-4</v>
      </c>
      <c r="AE15" s="17">
        <f t="shared" si="22"/>
        <v>3.3361555082280859E-4</v>
      </c>
      <c r="AF15" s="17">
        <f t="shared" si="2"/>
        <v>-0.14405580988038053</v>
      </c>
      <c r="AG15" s="17">
        <f t="shared" si="3"/>
        <v>0</v>
      </c>
      <c r="AH15" s="17">
        <f t="shared" si="4"/>
        <v>-6.0557228104650203E-2</v>
      </c>
      <c r="AI15" s="17">
        <f t="shared" si="5"/>
        <v>0</v>
      </c>
      <c r="AJ15" s="17">
        <f t="shared" si="6"/>
        <v>0.89746064031287187</v>
      </c>
      <c r="AK15" s="17">
        <f t="shared" si="7"/>
        <v>0.83362287274955216</v>
      </c>
      <c r="AL15" s="17">
        <f t="shared" si="8"/>
        <v>0.86281203945952434</v>
      </c>
      <c r="AM15" s="17">
        <f t="shared" si="9"/>
        <v>0.85429053723429149</v>
      </c>
      <c r="AN15" s="17">
        <f t="shared" si="10"/>
        <v>0.99535415858943133</v>
      </c>
      <c r="AO15" s="17">
        <f t="shared" si="11"/>
        <v>0.99653467418096198</v>
      </c>
      <c r="AP15" s="17">
        <f t="shared" si="12"/>
        <v>0.99997121905257813</v>
      </c>
      <c r="AQ15" s="17">
        <f t="shared" si="13"/>
        <v>0.98019554838598544</v>
      </c>
      <c r="AR15" s="20">
        <f t="shared" si="14"/>
        <v>1.6548249877448831</v>
      </c>
      <c r="AS15" s="20">
        <f t="shared" si="15"/>
        <v>1.7213553133073647</v>
      </c>
      <c r="AT15" s="20">
        <f t="shared" si="16"/>
        <v>1.6811441516622834</v>
      </c>
      <c r="AU15" s="20">
        <f t="shared" si="17"/>
        <v>1.9401256181860882</v>
      </c>
    </row>
    <row r="16" spans="1:51" ht="12" customHeight="1" x14ac:dyDescent="0.25">
      <c r="A16" s="15" t="s">
        <v>27</v>
      </c>
      <c r="B16" s="16" t="s">
        <v>28</v>
      </c>
      <c r="C16" s="21">
        <v>841333074.61000001</v>
      </c>
      <c r="D16" s="21">
        <v>877342739.37</v>
      </c>
      <c r="E16" s="21">
        <v>981249454.60000002</v>
      </c>
      <c r="F16" s="21">
        <v>1089321817.02</v>
      </c>
      <c r="G16" s="21">
        <v>171434989.62999997</v>
      </c>
      <c r="H16" s="21">
        <v>80896030.310000002</v>
      </c>
      <c r="I16" s="21">
        <v>198252175.60999998</v>
      </c>
      <c r="J16" s="21">
        <v>138380749.59999999</v>
      </c>
      <c r="K16" s="21">
        <v>876081344.85000002</v>
      </c>
      <c r="L16" s="21">
        <v>941491565.93999994</v>
      </c>
      <c r="M16" s="21">
        <v>1058843723.58</v>
      </c>
      <c r="N16" s="21">
        <v>1204519247.5700002</v>
      </c>
      <c r="O16" s="21">
        <v>794314969.94000006</v>
      </c>
      <c r="P16" s="21">
        <v>772815566.5999999</v>
      </c>
      <c r="Q16" s="21">
        <v>891293872.34000015</v>
      </c>
      <c r="R16" s="21">
        <v>1021860263.67</v>
      </c>
      <c r="S16" s="21">
        <v>704646355.22000003</v>
      </c>
      <c r="T16" s="21">
        <v>860595535.63</v>
      </c>
      <c r="U16" s="21">
        <v>860591547.97000003</v>
      </c>
      <c r="V16" s="21">
        <v>1066138497.97</v>
      </c>
      <c r="W16" s="21">
        <v>47018104.670000002</v>
      </c>
      <c r="X16" s="21">
        <v>104527172.77000003</v>
      </c>
      <c r="Y16" s="21">
        <v>89955582.259999976</v>
      </c>
      <c r="Z16" s="21">
        <v>67461553.350000024</v>
      </c>
      <c r="AB16" s="17">
        <f t="shared" si="19"/>
        <v>6.8837494510834124E-2</v>
      </c>
      <c r="AC16" s="17">
        <f t="shared" si="20"/>
        <v>7.0774565679646226E-2</v>
      </c>
      <c r="AD16" s="17">
        <f t="shared" si="21"/>
        <v>7.801151570702175E-2</v>
      </c>
      <c r="AE16" s="17">
        <f t="shared" si="22"/>
        <v>7.8698869258070431E-2</v>
      </c>
      <c r="AF16" s="17">
        <f t="shared" si="2"/>
        <v>0.24329223923463802</v>
      </c>
      <c r="AG16" s="17">
        <f t="shared" si="3"/>
        <v>9.4000058053729005E-2</v>
      </c>
      <c r="AH16" s="17">
        <f t="shared" si="4"/>
        <v>0.23036732823793779</v>
      </c>
      <c r="AI16" s="17">
        <f t="shared" si="5"/>
        <v>0.12979622240777003</v>
      </c>
      <c r="AJ16" s="17">
        <f t="shared" si="6"/>
        <v>0.96033670795039072</v>
      </c>
      <c r="AK16" s="17">
        <f t="shared" si="7"/>
        <v>0.93186468271125433</v>
      </c>
      <c r="AL16" s="17">
        <f t="shared" si="8"/>
        <v>0.92671792139670039</v>
      </c>
      <c r="AM16" s="17">
        <f t="shared" si="9"/>
        <v>0.90436231651557275</v>
      </c>
      <c r="AN16" s="17">
        <f t="shared" si="10"/>
        <v>0.94411475539364098</v>
      </c>
      <c r="AO16" s="17">
        <f t="shared" si="11"/>
        <v>0.88085936307507517</v>
      </c>
      <c r="AP16" s="17">
        <f t="shared" si="12"/>
        <v>0.90832547030900546</v>
      </c>
      <c r="AQ16" s="17">
        <f t="shared" si="13"/>
        <v>0.93807013474259515</v>
      </c>
      <c r="AR16" s="20">
        <f t="shared" si="14"/>
        <v>351.29932407289101</v>
      </c>
      <c r="AS16" s="20">
        <f t="shared" si="15"/>
        <v>368.14585274715409</v>
      </c>
      <c r="AT16" s="20">
        <f t="shared" si="16"/>
        <v>413.56862170409335</v>
      </c>
      <c r="AU16" s="20">
        <f t="shared" si="17"/>
        <v>457.66959002146501</v>
      </c>
    </row>
    <row r="17" spans="1:47" ht="12" customHeight="1" x14ac:dyDescent="0.25">
      <c r="A17" s="15" t="s">
        <v>29</v>
      </c>
      <c r="B17" s="16" t="s">
        <v>30</v>
      </c>
      <c r="C17" s="21">
        <v>40771796.530000001</v>
      </c>
      <c r="D17" s="21">
        <v>40969964.450000003</v>
      </c>
      <c r="E17" s="21">
        <v>41861007.630000003</v>
      </c>
      <c r="F17" s="21">
        <v>49246016.090000004</v>
      </c>
      <c r="G17" s="21">
        <v>6664227.0800000001</v>
      </c>
      <c r="H17" s="21">
        <v>-155301.37</v>
      </c>
      <c r="I17" s="21">
        <v>7192.19</v>
      </c>
      <c r="J17" s="21">
        <v>2600620.6800000002</v>
      </c>
      <c r="K17" s="21">
        <v>35375326.299999997</v>
      </c>
      <c r="L17" s="21">
        <v>44915272.259999998</v>
      </c>
      <c r="M17" s="21">
        <v>45073778.159999996</v>
      </c>
      <c r="N17" s="21">
        <v>63273895.649999999</v>
      </c>
      <c r="O17" s="21">
        <v>37590085.259999998</v>
      </c>
      <c r="P17" s="21">
        <v>40515554.890000001</v>
      </c>
      <c r="Q17" s="21">
        <v>41719316.799999997</v>
      </c>
      <c r="R17" s="21">
        <v>48712792.469999999</v>
      </c>
      <c r="S17" s="21">
        <v>28711099.219999999</v>
      </c>
      <c r="T17" s="21">
        <v>45070573.630000003</v>
      </c>
      <c r="U17" s="21">
        <v>45066585.969999999</v>
      </c>
      <c r="V17" s="21">
        <v>60673274.969999999</v>
      </c>
      <c r="W17" s="21">
        <v>3181711.2700000033</v>
      </c>
      <c r="X17" s="21">
        <v>454409.56000000238</v>
      </c>
      <c r="Y17" s="21">
        <v>141690.83000000566</v>
      </c>
      <c r="Z17" s="21">
        <v>533223.62000000477</v>
      </c>
      <c r="AB17" s="17">
        <f t="shared" si="19"/>
        <v>3.3359300906263952E-3</v>
      </c>
      <c r="AC17" s="17">
        <f t="shared" si="20"/>
        <v>3.3050155996520308E-3</v>
      </c>
      <c r="AD17" s="17">
        <f t="shared" si="21"/>
        <v>3.3280432808706325E-3</v>
      </c>
      <c r="AE17" s="17">
        <f t="shared" si="22"/>
        <v>3.5578152582586044E-3</v>
      </c>
      <c r="AF17" s="17">
        <f t="shared" si="2"/>
        <v>0.23211326842400151</v>
      </c>
      <c r="AG17" s="17">
        <f t="shared" si="3"/>
        <v>-3.4457375953304455E-3</v>
      </c>
      <c r="AH17" s="17">
        <f t="shared" si="4"/>
        <v>1.5959030055633032E-4</v>
      </c>
      <c r="AI17" s="17">
        <f t="shared" si="5"/>
        <v>4.2862704894138008E-2</v>
      </c>
      <c r="AJ17" s="17">
        <f t="shared" si="6"/>
        <v>1.1525489880781681</v>
      </c>
      <c r="AK17" s="17">
        <f t="shared" si="7"/>
        <v>0.91216110664626759</v>
      </c>
      <c r="AL17" s="17">
        <f t="shared" si="8"/>
        <v>0.92872196072413749</v>
      </c>
      <c r="AM17" s="17">
        <f t="shared" si="9"/>
        <v>0.77829910082357956</v>
      </c>
      <c r="AN17" s="17">
        <f t="shared" si="10"/>
        <v>0.92196293661823581</v>
      </c>
      <c r="AO17" s="17">
        <f t="shared" si="11"/>
        <v>0.98890871480851372</v>
      </c>
      <c r="AP17" s="17">
        <f t="shared" si="12"/>
        <v>0.99661520737263709</v>
      </c>
      <c r="AQ17" s="17">
        <f t="shared" si="13"/>
        <v>0.98917224859315511</v>
      </c>
      <c r="AR17" s="20">
        <f t="shared" si="14"/>
        <v>17.024297504131667</v>
      </c>
      <c r="AS17" s="20">
        <f t="shared" si="15"/>
        <v>17.191596650468146</v>
      </c>
      <c r="AT17" s="20">
        <f t="shared" si="16"/>
        <v>17.64321921151123</v>
      </c>
      <c r="AU17" s="20">
        <f t="shared" si="17"/>
        <v>20.690308081552878</v>
      </c>
    </row>
    <row r="18" spans="1:47" ht="12" customHeight="1" x14ac:dyDescent="0.25">
      <c r="A18" s="15" t="s">
        <v>31</v>
      </c>
      <c r="B18" s="16" t="s">
        <v>32</v>
      </c>
      <c r="C18" s="21">
        <v>330558641.67000002</v>
      </c>
      <c r="D18" s="21">
        <v>360344963.17000002</v>
      </c>
      <c r="E18" s="21">
        <v>406155228.55000001</v>
      </c>
      <c r="F18" s="21">
        <v>452354247.66000003</v>
      </c>
      <c r="G18" s="21">
        <v>78357246.359999999</v>
      </c>
      <c r="H18" s="21">
        <v>56469060.07</v>
      </c>
      <c r="I18" s="21">
        <v>97010313.159999996</v>
      </c>
      <c r="J18" s="21">
        <v>90618407.890000001</v>
      </c>
      <c r="K18" s="21">
        <v>337668946.36000001</v>
      </c>
      <c r="L18" s="21">
        <v>376340152.06999999</v>
      </c>
      <c r="M18" s="21">
        <v>416881405.16000003</v>
      </c>
      <c r="N18" s="21">
        <v>483468497.88999999</v>
      </c>
      <c r="O18" s="21">
        <v>307450797.63999999</v>
      </c>
      <c r="P18" s="21">
        <v>287561203.62</v>
      </c>
      <c r="Q18" s="21">
        <v>354871682.80000001</v>
      </c>
      <c r="R18" s="21">
        <v>405630694.99000001</v>
      </c>
      <c r="S18" s="21">
        <v>259311700</v>
      </c>
      <c r="T18" s="21">
        <v>319871092</v>
      </c>
      <c r="U18" s="21">
        <v>319871092</v>
      </c>
      <c r="V18" s="21">
        <v>392850090</v>
      </c>
      <c r="W18" s="21">
        <v>23107844.030000031</v>
      </c>
      <c r="X18" s="21">
        <v>72783759.550000012</v>
      </c>
      <c r="Y18" s="21">
        <v>51283545.75</v>
      </c>
      <c r="Z18" s="21">
        <v>46723552.670000017</v>
      </c>
      <c r="AB18" s="17">
        <f t="shared" si="19"/>
        <v>2.7046159681782884E-2</v>
      </c>
      <c r="AC18" s="17">
        <f t="shared" si="20"/>
        <v>2.9068751718989753E-2</v>
      </c>
      <c r="AD18" s="17">
        <f t="shared" si="21"/>
        <v>3.2290244690564879E-2</v>
      </c>
      <c r="AE18" s="17">
        <f t="shared" si="22"/>
        <v>3.2680670889632557E-2</v>
      </c>
      <c r="AF18" s="17">
        <f t="shared" si="2"/>
        <v>0.30217397194187534</v>
      </c>
      <c r="AG18" s="17">
        <f t="shared" si="3"/>
        <v>0.17653692841364985</v>
      </c>
      <c r="AH18" s="17">
        <f t="shared" si="4"/>
        <v>0.3032794009406764</v>
      </c>
      <c r="AI18" s="17">
        <f t="shared" si="5"/>
        <v>0.23066917940632264</v>
      </c>
      <c r="AJ18" s="17">
        <f t="shared" si="6"/>
        <v>0.97894297131362662</v>
      </c>
      <c r="AK18" s="17">
        <f t="shared" si="7"/>
        <v>0.95749805378984687</v>
      </c>
      <c r="AL18" s="17">
        <f t="shared" si="8"/>
        <v>0.97427043644250988</v>
      </c>
      <c r="AM18" s="17">
        <f t="shared" si="9"/>
        <v>0.93564368647431673</v>
      </c>
      <c r="AN18" s="17">
        <f t="shared" si="10"/>
        <v>0.93009456986736772</v>
      </c>
      <c r="AO18" s="17">
        <f t="shared" si="11"/>
        <v>0.79801643705600289</v>
      </c>
      <c r="AP18" s="17">
        <f t="shared" si="12"/>
        <v>0.87373412393806793</v>
      </c>
      <c r="AQ18" s="17">
        <f t="shared" si="13"/>
        <v>0.89671025990869324</v>
      </c>
      <c r="AR18" s="20">
        <f t="shared" si="14"/>
        <v>138.02503537490637</v>
      </c>
      <c r="AS18" s="20">
        <f t="shared" si="15"/>
        <v>151.20601994680126</v>
      </c>
      <c r="AT18" s="20">
        <f t="shared" si="16"/>
        <v>171.1828294852991</v>
      </c>
      <c r="AU18" s="20">
        <f t="shared" si="17"/>
        <v>190.05291167065593</v>
      </c>
    </row>
    <row r="19" spans="1:47" ht="12" customHeight="1" x14ac:dyDescent="0.25">
      <c r="A19" s="15" t="s">
        <v>33</v>
      </c>
      <c r="B19" s="16" t="s">
        <v>34</v>
      </c>
      <c r="C19" s="21">
        <v>165843165.13999999</v>
      </c>
      <c r="D19" s="21">
        <v>164712373.08000001</v>
      </c>
      <c r="E19" s="21">
        <v>175236581.16999999</v>
      </c>
      <c r="F19" s="21">
        <v>182409819.50999999</v>
      </c>
      <c r="G19" s="21">
        <v>23813978.129999999</v>
      </c>
      <c r="H19" s="21">
        <v>9559850</v>
      </c>
      <c r="I19" s="21">
        <v>27922237.879999999</v>
      </c>
      <c r="J19" s="21">
        <v>14600023.23</v>
      </c>
      <c r="K19" s="21">
        <v>163504567.13</v>
      </c>
      <c r="L19" s="21">
        <v>182159951</v>
      </c>
      <c r="M19" s="21">
        <v>200522338.88</v>
      </c>
      <c r="N19" s="21">
        <v>206257738.22999999</v>
      </c>
      <c r="O19" s="21">
        <v>159200144.11000001</v>
      </c>
      <c r="P19" s="21">
        <v>158177269.18000001</v>
      </c>
      <c r="Q19" s="21">
        <v>166463287.55000001</v>
      </c>
      <c r="R19" s="21">
        <v>180831314.81999999</v>
      </c>
      <c r="S19" s="21">
        <v>139690589</v>
      </c>
      <c r="T19" s="21">
        <v>172600101</v>
      </c>
      <c r="U19" s="21">
        <v>172600101</v>
      </c>
      <c r="V19" s="21">
        <v>191657715</v>
      </c>
      <c r="W19" s="21">
        <v>6643021.0299999714</v>
      </c>
      <c r="X19" s="21">
        <v>6535103.900000006</v>
      </c>
      <c r="Y19" s="21">
        <v>8773293.619999975</v>
      </c>
      <c r="Z19" s="21">
        <v>1578504.6899999976</v>
      </c>
      <c r="AB19" s="17">
        <f t="shared" si="19"/>
        <v>1.3569213328830678E-2</v>
      </c>
      <c r="AC19" s="17">
        <f t="shared" si="20"/>
        <v>1.3287220767532427E-2</v>
      </c>
      <c r="AD19" s="17">
        <f t="shared" si="21"/>
        <v>1.3931698244826974E-2</v>
      </c>
      <c r="AE19" s="17">
        <f t="shared" si="22"/>
        <v>1.3178333815324796E-2</v>
      </c>
      <c r="AF19" s="17">
        <f t="shared" si="2"/>
        <v>0.17047661048948687</v>
      </c>
      <c r="AG19" s="17">
        <f t="shared" si="3"/>
        <v>5.5387279292495893E-2</v>
      </c>
      <c r="AH19" s="17">
        <f t="shared" si="4"/>
        <v>0.16177416883435078</v>
      </c>
      <c r="AI19" s="17">
        <f t="shared" si="5"/>
        <v>7.6177592068234767E-2</v>
      </c>
      <c r="AJ19" s="17">
        <f t="shared" si="6"/>
        <v>1.0143029522113631</v>
      </c>
      <c r="AK19" s="17">
        <f t="shared" si="7"/>
        <v>0.90421836510046061</v>
      </c>
      <c r="AL19" s="17">
        <f t="shared" si="8"/>
        <v>0.87390054469127276</v>
      </c>
      <c r="AM19" s="17">
        <f t="shared" si="9"/>
        <v>0.8843780654018083</v>
      </c>
      <c r="AN19" s="17">
        <f t="shared" si="10"/>
        <v>0.95994395654236264</v>
      </c>
      <c r="AO19" s="17">
        <f t="shared" si="11"/>
        <v>0.96032414700973356</v>
      </c>
      <c r="AP19" s="17">
        <f t="shared" si="12"/>
        <v>0.94993457666530912</v>
      </c>
      <c r="AQ19" s="17">
        <f t="shared" si="13"/>
        <v>0.99134638313748535</v>
      </c>
      <c r="AR19" s="20">
        <f t="shared" si="14"/>
        <v>69.247951345307015</v>
      </c>
      <c r="AS19" s="20">
        <f t="shared" si="15"/>
        <v>69.115722196649045</v>
      </c>
      <c r="AT19" s="20">
        <f t="shared" si="16"/>
        <v>73.857214398307363</v>
      </c>
      <c r="AU19" s="20">
        <f t="shared" si="17"/>
        <v>76.637983382552932</v>
      </c>
    </row>
    <row r="20" spans="1:47" ht="12" customHeight="1" x14ac:dyDescent="0.25">
      <c r="A20" s="15" t="s">
        <v>35</v>
      </c>
      <c r="B20" s="16" t="s">
        <v>36</v>
      </c>
      <c r="C20" s="21">
        <v>214559222.84999999</v>
      </c>
      <c r="D20" s="21">
        <v>212866109.27000001</v>
      </c>
      <c r="E20" s="21">
        <v>236447951.22</v>
      </c>
      <c r="F20" s="21">
        <v>266156270.19</v>
      </c>
      <c r="G20" s="21">
        <v>49159266.229999997</v>
      </c>
      <c r="H20" s="21">
        <v>7074375.0800000001</v>
      </c>
      <c r="I20" s="21">
        <v>47490364.729999997</v>
      </c>
      <c r="J20" s="21">
        <v>34230614.75</v>
      </c>
      <c r="K20" s="21">
        <v>248521409.22999999</v>
      </c>
      <c r="L20" s="21">
        <v>235668596.08000001</v>
      </c>
      <c r="M20" s="21">
        <v>276084585.73000002</v>
      </c>
      <c r="N20" s="21">
        <v>309584824.75</v>
      </c>
      <c r="O20" s="21">
        <v>206125175.38</v>
      </c>
      <c r="P20" s="21">
        <v>203773008.47999999</v>
      </c>
      <c r="Q20" s="21">
        <v>231740516.40000001</v>
      </c>
      <c r="R20" s="21">
        <v>261444458.22999999</v>
      </c>
      <c r="S20" s="21">
        <v>199362143</v>
      </c>
      <c r="T20" s="21">
        <v>228594221</v>
      </c>
      <c r="U20" s="21">
        <v>228594221</v>
      </c>
      <c r="V20" s="21">
        <v>275354210</v>
      </c>
      <c r="W20" s="21">
        <v>8434047.4699999988</v>
      </c>
      <c r="X20" s="21">
        <v>9093100.7900000215</v>
      </c>
      <c r="Y20" s="21">
        <v>4707434.8199999928</v>
      </c>
      <c r="Z20" s="21">
        <v>4711811.9600000083</v>
      </c>
      <c r="AB20" s="17">
        <f t="shared" si="19"/>
        <v>1.7555139303220921E-2</v>
      </c>
      <c r="AC20" s="17">
        <f t="shared" si="20"/>
        <v>1.7171745721995223E-2</v>
      </c>
      <c r="AD20" s="17">
        <f t="shared" si="21"/>
        <v>1.8798138408149635E-2</v>
      </c>
      <c r="AE20" s="17">
        <f t="shared" si="22"/>
        <v>1.9228658769728749E-2</v>
      </c>
      <c r="AF20" s="17">
        <f t="shared" si="2"/>
        <v>0.24658275382804246</v>
      </c>
      <c r="AG20" s="17">
        <f t="shared" si="3"/>
        <v>3.0947305006455084E-2</v>
      </c>
      <c r="AH20" s="17">
        <f t="shared" si="4"/>
        <v>0.20774962954990886</v>
      </c>
      <c r="AI20" s="17">
        <f t="shared" si="5"/>
        <v>0.12431484069192188</v>
      </c>
      <c r="AJ20" s="17">
        <f t="shared" si="6"/>
        <v>0.86334301545598879</v>
      </c>
      <c r="AK20" s="17">
        <f t="shared" si="7"/>
        <v>0.90324342237665189</v>
      </c>
      <c r="AL20" s="17">
        <f t="shared" si="8"/>
        <v>0.85643300438089975</v>
      </c>
      <c r="AM20" s="17">
        <f t="shared" si="9"/>
        <v>0.85972001503927076</v>
      </c>
      <c r="AN20" s="17">
        <f t="shared" si="10"/>
        <v>0.96069128440171359</v>
      </c>
      <c r="AO20" s="17">
        <f t="shared" si="11"/>
        <v>0.95728253397788976</v>
      </c>
      <c r="AP20" s="17">
        <f t="shared" si="12"/>
        <v>0.98009103146924703</v>
      </c>
      <c r="AQ20" s="17">
        <f t="shared" si="13"/>
        <v>0.98229682150025466</v>
      </c>
      <c r="AR20" s="20">
        <f t="shared" si="14"/>
        <v>89.589381703256649</v>
      </c>
      <c r="AS20" s="20">
        <f t="shared" si="15"/>
        <v>89.321734598779173</v>
      </c>
      <c r="AT20" s="20">
        <f t="shared" si="16"/>
        <v>99.65605874468946</v>
      </c>
      <c r="AU20" s="20">
        <f t="shared" si="17"/>
        <v>111.82336491959117</v>
      </c>
    </row>
    <row r="21" spans="1:47" ht="12" customHeight="1" x14ac:dyDescent="0.25">
      <c r="A21" s="15" t="s">
        <v>37</v>
      </c>
      <c r="B21" s="16" t="s">
        <v>38</v>
      </c>
      <c r="C21" s="21">
        <v>61340263.450000003</v>
      </c>
      <c r="D21" s="21">
        <v>60724077.75</v>
      </c>
      <c r="E21" s="21">
        <v>77244134.170000002</v>
      </c>
      <c r="F21" s="21">
        <v>84206452.870000005</v>
      </c>
      <c r="G21" s="21">
        <v>3924081.31</v>
      </c>
      <c r="H21" s="21">
        <v>920196</v>
      </c>
      <c r="I21" s="21">
        <v>13127986.74</v>
      </c>
      <c r="J21" s="21">
        <v>8758033.1400000006</v>
      </c>
      <c r="K21" s="21">
        <v>57685685.310000002</v>
      </c>
      <c r="L21" s="21">
        <v>61652329</v>
      </c>
      <c r="M21" s="21">
        <v>73860119.739999995</v>
      </c>
      <c r="N21" s="21">
        <v>84837886.140000001</v>
      </c>
      <c r="O21" s="21">
        <v>58876669.82</v>
      </c>
      <c r="P21" s="21">
        <v>56619245.390000001</v>
      </c>
      <c r="Q21" s="21">
        <v>67441075.200000003</v>
      </c>
      <c r="R21" s="21">
        <v>81925859</v>
      </c>
      <c r="S21" s="21">
        <v>53761604</v>
      </c>
      <c r="T21" s="21">
        <v>60732133</v>
      </c>
      <c r="U21" s="21">
        <v>60732133</v>
      </c>
      <c r="V21" s="21">
        <v>76079853</v>
      </c>
      <c r="W21" s="21">
        <v>2463593.6300000027</v>
      </c>
      <c r="X21" s="21">
        <v>4104832.3599999994</v>
      </c>
      <c r="Y21" s="21">
        <v>9803058.9699999988</v>
      </c>
      <c r="Z21" s="21">
        <v>2280593.8700000048</v>
      </c>
      <c r="AB21" s="17">
        <f t="shared" si="19"/>
        <v>5.0188328213411071E-3</v>
      </c>
      <c r="AC21" s="17">
        <f t="shared" si="20"/>
        <v>4.8985647640275845E-3</v>
      </c>
      <c r="AD21" s="17">
        <f t="shared" si="21"/>
        <v>6.1410805966100462E-3</v>
      </c>
      <c r="AE21" s="17">
        <f t="shared" si="22"/>
        <v>6.0835581566070201E-3</v>
      </c>
      <c r="AF21" s="17">
        <f t="shared" si="2"/>
        <v>7.2990406127019569E-2</v>
      </c>
      <c r="AG21" s="17">
        <f t="shared" si="3"/>
        <v>1.5151715484782989E-2</v>
      </c>
      <c r="AH21" s="17">
        <f t="shared" si="4"/>
        <v>0.21616212195280546</v>
      </c>
      <c r="AI21" s="17">
        <f t="shared" si="5"/>
        <v>0.11511632573738018</v>
      </c>
      <c r="AJ21" s="17">
        <f t="shared" si="6"/>
        <v>1.0633532932886292</v>
      </c>
      <c r="AK21" s="17">
        <f t="shared" si="7"/>
        <v>0.98494377641435082</v>
      </c>
      <c r="AL21" s="17">
        <f t="shared" si="8"/>
        <v>1.0458165305162286</v>
      </c>
      <c r="AM21" s="17">
        <f t="shared" si="9"/>
        <v>0.99255717818147893</v>
      </c>
      <c r="AN21" s="17">
        <f t="shared" si="10"/>
        <v>0.95983725058487657</v>
      </c>
      <c r="AO21" s="17">
        <f t="shared" si="11"/>
        <v>0.93240189868507306</v>
      </c>
      <c r="AP21" s="17">
        <f t="shared" si="12"/>
        <v>0.87308992358662096</v>
      </c>
      <c r="AQ21" s="17">
        <f t="shared" si="13"/>
        <v>0.97291663771277903</v>
      </c>
      <c r="AR21" s="20">
        <f t="shared" si="14"/>
        <v>25.61267794972521</v>
      </c>
      <c r="AS21" s="20">
        <f t="shared" si="15"/>
        <v>25.480711679008234</v>
      </c>
      <c r="AT21" s="20">
        <f t="shared" si="16"/>
        <v>32.55619654477713</v>
      </c>
      <c r="AU21" s="20">
        <f t="shared" si="17"/>
        <v>35.378647668696374</v>
      </c>
    </row>
    <row r="22" spans="1:47" ht="12" customHeight="1" x14ac:dyDescent="0.25">
      <c r="A22" s="15" t="s">
        <v>39</v>
      </c>
      <c r="B22" s="16" t="s">
        <v>40</v>
      </c>
      <c r="C22" s="21">
        <v>12060158.23</v>
      </c>
      <c r="D22" s="21">
        <v>21050087.66</v>
      </c>
      <c r="E22" s="21">
        <v>27747671.98</v>
      </c>
      <c r="F22" s="21">
        <v>33698971.460000001</v>
      </c>
      <c r="G22" s="21">
        <v>6627034.8200000003</v>
      </c>
      <c r="H22" s="21">
        <v>7157112</v>
      </c>
      <c r="I22" s="21">
        <v>12790739.76</v>
      </c>
      <c r="J22" s="21">
        <v>-14846565.220000001</v>
      </c>
      <c r="K22" s="21">
        <v>16093808.82</v>
      </c>
      <c r="L22" s="21">
        <v>23576167</v>
      </c>
      <c r="M22" s="21">
        <v>29209794.760000002</v>
      </c>
      <c r="N22" s="21">
        <v>35893920.780000001</v>
      </c>
      <c r="O22" s="21">
        <v>9923042.0800000001</v>
      </c>
      <c r="P22" s="21">
        <v>10832143.42</v>
      </c>
      <c r="Q22" s="21">
        <v>12757015.67</v>
      </c>
      <c r="R22" s="21">
        <v>23207765.02</v>
      </c>
      <c r="S22" s="21">
        <v>9466774</v>
      </c>
      <c r="T22" s="21">
        <v>16419055</v>
      </c>
      <c r="U22" s="21">
        <v>16419055</v>
      </c>
      <c r="V22" s="21">
        <v>50740486</v>
      </c>
      <c r="W22" s="21">
        <v>2137116.1500000004</v>
      </c>
      <c r="X22" s="21">
        <v>10217944.24</v>
      </c>
      <c r="Y22" s="21">
        <v>14990656.310000001</v>
      </c>
      <c r="Z22" s="21">
        <v>10491206.440000001</v>
      </c>
      <c r="AB22" s="17">
        <f t="shared" si="19"/>
        <v>9.8675673286973916E-4</v>
      </c>
      <c r="AC22" s="17">
        <f t="shared" si="20"/>
        <v>1.6980944217134344E-3</v>
      </c>
      <c r="AD22" s="17">
        <f t="shared" si="21"/>
        <v>2.2060016832146502E-3</v>
      </c>
      <c r="AE22" s="17">
        <f t="shared" si="22"/>
        <v>2.4346073929898118E-3</v>
      </c>
      <c r="AF22" s="17">
        <f t="shared" si="2"/>
        <v>0.70003095246596148</v>
      </c>
      <c r="AG22" s="17">
        <f t="shared" si="3"/>
        <v>0.43590279708545954</v>
      </c>
      <c r="AH22" s="17">
        <f t="shared" si="4"/>
        <v>0.77901802265721143</v>
      </c>
      <c r="AI22" s="17">
        <f t="shared" si="5"/>
        <v>-0.29259800980227113</v>
      </c>
      <c r="AJ22" s="17">
        <f t="shared" si="6"/>
        <v>0.74936631625775707</v>
      </c>
      <c r="AK22" s="17">
        <f t="shared" si="7"/>
        <v>0.89285453653259239</v>
      </c>
      <c r="AL22" s="17">
        <f t="shared" si="8"/>
        <v>0.94994409265750002</v>
      </c>
      <c r="AM22" s="17">
        <f t="shared" si="9"/>
        <v>0.93884899525317334</v>
      </c>
      <c r="AN22" s="17">
        <f t="shared" si="10"/>
        <v>0.82279534735424442</v>
      </c>
      <c r="AO22" s="17">
        <f t="shared" si="11"/>
        <v>0.51458899340279518</v>
      </c>
      <c r="AP22" s="17">
        <f t="shared" si="12"/>
        <v>0.45975084609602623</v>
      </c>
      <c r="AQ22" s="17">
        <f t="shared" si="13"/>
        <v>0.6886787345289499</v>
      </c>
      <c r="AR22" s="20">
        <f t="shared" si="14"/>
        <v>5.0357290855052241</v>
      </c>
      <c r="AS22" s="20">
        <f t="shared" si="15"/>
        <v>8.8329248356893988</v>
      </c>
      <c r="AT22" s="20">
        <f t="shared" si="16"/>
        <v>11.694851296446153</v>
      </c>
      <c r="AU22" s="20">
        <f t="shared" si="17"/>
        <v>14.158345322078576</v>
      </c>
    </row>
    <row r="23" spans="1:47" ht="12" customHeight="1" x14ac:dyDescent="0.25">
      <c r="A23" s="15" t="s">
        <v>41</v>
      </c>
      <c r="B23" s="16" t="s">
        <v>42</v>
      </c>
      <c r="C23" s="21">
        <v>10725183.68</v>
      </c>
      <c r="D23" s="21">
        <v>10019668.140000001</v>
      </c>
      <c r="E23" s="21">
        <v>10439403</v>
      </c>
      <c r="F23" s="21">
        <v>12545285.439999999</v>
      </c>
      <c r="G23" s="21">
        <v>3402655.7</v>
      </c>
      <c r="H23" s="21">
        <v>92738.53</v>
      </c>
      <c r="I23" s="21">
        <v>318491.15000000002</v>
      </c>
      <c r="J23" s="21">
        <v>2019415.13</v>
      </c>
      <c r="K23" s="21">
        <v>11669515.699999999</v>
      </c>
      <c r="L23" s="21">
        <v>10354060.529999999</v>
      </c>
      <c r="M23" s="21">
        <v>10579813.15</v>
      </c>
      <c r="N23" s="21">
        <v>12326018.130000001</v>
      </c>
      <c r="O23" s="21">
        <v>9683152.8399999999</v>
      </c>
      <c r="P23" s="21">
        <v>8684985.3699999992</v>
      </c>
      <c r="Q23" s="21">
        <v>10380767.84</v>
      </c>
      <c r="R23" s="21">
        <v>12499092.039999999</v>
      </c>
      <c r="S23" s="21">
        <v>8266860</v>
      </c>
      <c r="T23" s="21">
        <v>10261322</v>
      </c>
      <c r="U23" s="21">
        <v>10261322</v>
      </c>
      <c r="V23" s="21">
        <v>10306603</v>
      </c>
      <c r="W23" s="21">
        <v>1042030.8399999999</v>
      </c>
      <c r="X23" s="21">
        <v>1334682.7700000014</v>
      </c>
      <c r="Y23" s="21">
        <v>58635.160000000149</v>
      </c>
      <c r="Z23" s="21">
        <v>46193.400000000373</v>
      </c>
      <c r="AB23" s="17">
        <f t="shared" si="19"/>
        <v>8.7752971442603086E-4</v>
      </c>
      <c r="AC23" s="17">
        <f t="shared" si="20"/>
        <v>8.0827894167324443E-4</v>
      </c>
      <c r="AD23" s="17">
        <f t="shared" si="21"/>
        <v>8.2995577453687588E-4</v>
      </c>
      <c r="AE23" s="17">
        <f t="shared" si="22"/>
        <v>9.0634352789209559E-4</v>
      </c>
      <c r="AF23" s="17">
        <f t="shared" si="2"/>
        <v>0.41160195043825593</v>
      </c>
      <c r="AG23" s="17">
        <f t="shared" si="3"/>
        <v>9.0376785759183863E-3</v>
      </c>
      <c r="AH23" s="17">
        <f t="shared" si="4"/>
        <v>3.1038023170893578E-2</v>
      </c>
      <c r="AI23" s="17">
        <f t="shared" si="5"/>
        <v>0.19593411427606167</v>
      </c>
      <c r="AJ23" s="17">
        <f t="shared" si="6"/>
        <v>0.91907701705221578</v>
      </c>
      <c r="AK23" s="17">
        <f t="shared" si="7"/>
        <v>0.96770422685562585</v>
      </c>
      <c r="AL23" s="17">
        <f t="shared" si="8"/>
        <v>0.98672848489767517</v>
      </c>
      <c r="AM23" s="17">
        <f t="shared" si="9"/>
        <v>1.0177889816230539</v>
      </c>
      <c r="AN23" s="17">
        <f t="shared" si="10"/>
        <v>0.90284261126985199</v>
      </c>
      <c r="AO23" s="17">
        <f t="shared" si="11"/>
        <v>0.86679371498625291</v>
      </c>
      <c r="AP23" s="17">
        <f t="shared" si="12"/>
        <v>0.99438328417822364</v>
      </c>
      <c r="AQ23" s="17">
        <f t="shared" si="13"/>
        <v>0.99631786775829623</v>
      </c>
      <c r="AR23" s="20">
        <f t="shared" si="14"/>
        <v>4.4783093533891343</v>
      </c>
      <c r="AS23" s="20">
        <f t="shared" si="15"/>
        <v>4.2043993824951045</v>
      </c>
      <c r="AT23" s="20">
        <f t="shared" si="16"/>
        <v>4.3999102265830468</v>
      </c>
      <c r="AU23" s="20">
        <f t="shared" si="17"/>
        <v>5.2707983575818149</v>
      </c>
    </row>
    <row r="24" spans="1:47" ht="12" customHeight="1" x14ac:dyDescent="0.25">
      <c r="A24" s="15" t="s">
        <v>43</v>
      </c>
      <c r="B24" s="16" t="s">
        <v>44</v>
      </c>
      <c r="C24" s="21">
        <v>5474643.0599999996</v>
      </c>
      <c r="D24" s="21">
        <v>6655495.8499999996</v>
      </c>
      <c r="E24" s="21">
        <v>6117476.8799999999</v>
      </c>
      <c r="F24" s="21">
        <v>8704753.8000000007</v>
      </c>
      <c r="G24" s="21">
        <v>-513500</v>
      </c>
      <c r="H24" s="21">
        <v>-222000</v>
      </c>
      <c r="I24" s="21">
        <v>-415150</v>
      </c>
      <c r="J24" s="21">
        <v>400200</v>
      </c>
      <c r="K24" s="21">
        <v>5562086</v>
      </c>
      <c r="L24" s="21">
        <v>6825038</v>
      </c>
      <c r="M24" s="21">
        <v>6631888</v>
      </c>
      <c r="N24" s="21">
        <v>8876466</v>
      </c>
      <c r="O24" s="21">
        <v>5465902.8099999996</v>
      </c>
      <c r="P24" s="21">
        <v>6652156.25</v>
      </c>
      <c r="Q24" s="21">
        <v>5920210.0800000001</v>
      </c>
      <c r="R24" s="21">
        <v>7608287.0999999996</v>
      </c>
      <c r="S24" s="21">
        <v>6075586</v>
      </c>
      <c r="T24" s="21">
        <v>7047038</v>
      </c>
      <c r="U24" s="21">
        <v>7047038</v>
      </c>
      <c r="V24" s="21">
        <v>8476266</v>
      </c>
      <c r="W24" s="21">
        <v>8740.25</v>
      </c>
      <c r="X24" s="21">
        <v>3339.5999999996275</v>
      </c>
      <c r="Y24" s="21">
        <v>197266.79999999981</v>
      </c>
      <c r="Z24" s="21">
        <v>1096466.7000000011</v>
      </c>
      <c r="AB24" s="17">
        <f t="shared" si="19"/>
        <v>4.4793283773637442E-4</v>
      </c>
      <c r="AC24" s="17">
        <f t="shared" si="20"/>
        <v>5.3689374406253238E-4</v>
      </c>
      <c r="AD24" s="17">
        <f t="shared" si="21"/>
        <v>4.8635302824805507E-4</v>
      </c>
      <c r="AE24" s="17">
        <f t="shared" si="22"/>
        <v>6.2888144763680455E-4</v>
      </c>
      <c r="AF24" s="17">
        <f t="shared" si="2"/>
        <v>-8.4518596230882093E-2</v>
      </c>
      <c r="AG24" s="17">
        <f t="shared" si="3"/>
        <v>-3.1502597261430974E-2</v>
      </c>
      <c r="AH24" s="17">
        <f t="shared" si="4"/>
        <v>-5.8911275914788598E-2</v>
      </c>
      <c r="AI24" s="17">
        <f t="shared" si="5"/>
        <v>4.721418605787029E-2</v>
      </c>
      <c r="AJ24" s="17">
        <f t="shared" si="6"/>
        <v>0.98427875081399308</v>
      </c>
      <c r="AK24" s="17">
        <f t="shared" si="7"/>
        <v>0.97515879765065039</v>
      </c>
      <c r="AL24" s="17">
        <f t="shared" si="8"/>
        <v>0.92243368404291504</v>
      </c>
      <c r="AM24" s="17">
        <f t="shared" si="9"/>
        <v>0.98065534188944126</v>
      </c>
      <c r="AN24" s="17">
        <f t="shared" si="10"/>
        <v>0.99840350322309412</v>
      </c>
      <c r="AO24" s="17">
        <f t="shared" si="11"/>
        <v>0.99949821920480952</v>
      </c>
      <c r="AP24" s="17">
        <f t="shared" si="12"/>
        <v>0.96775356836330217</v>
      </c>
      <c r="AQ24" s="17">
        <f t="shared" si="13"/>
        <v>0.87403817210775092</v>
      </c>
      <c r="AR24" s="20">
        <f t="shared" si="14"/>
        <v>2.285941756669748</v>
      </c>
      <c r="AS24" s="20">
        <f t="shared" si="15"/>
        <v>2.7927434572637182</v>
      </c>
      <c r="AT24" s="20">
        <f t="shared" si="16"/>
        <v>2.5783417964798705</v>
      </c>
      <c r="AU24" s="20">
        <f t="shared" si="17"/>
        <v>3.6572306187553809</v>
      </c>
    </row>
    <row r="25" spans="1:47" ht="12" customHeight="1" x14ac:dyDescent="0.25">
      <c r="A25" s="15" t="s">
        <v>45</v>
      </c>
      <c r="B25" s="16" t="s">
        <v>46</v>
      </c>
      <c r="C25" s="21">
        <v>25823719.579999998</v>
      </c>
      <c r="D25" s="21">
        <v>26929876.329999998</v>
      </c>
      <c r="E25" s="21">
        <v>31456081.75</v>
      </c>
      <c r="F25" s="21">
        <v>33597696.759999998</v>
      </c>
      <c r="G25" s="21">
        <v>4124174</v>
      </c>
      <c r="H25" s="21">
        <v>2963564.92</v>
      </c>
      <c r="I25" s="21">
        <v>4216013.0999999996</v>
      </c>
      <c r="J25" s="21">
        <v>1510830.3900000001</v>
      </c>
      <c r="K25" s="21">
        <v>29928874</v>
      </c>
      <c r="L25" s="21">
        <v>33671389.920000002</v>
      </c>
      <c r="M25" s="21">
        <v>34924247.829999998</v>
      </c>
      <c r="N25" s="21">
        <v>37364420.390000001</v>
      </c>
      <c r="O25" s="21">
        <v>24002044.309999999</v>
      </c>
      <c r="P25" s="21">
        <v>24616715.030000001</v>
      </c>
      <c r="Q25" s="21">
        <v>31158546.169999998</v>
      </c>
      <c r="R25" s="21">
        <v>32238363.479999997</v>
      </c>
      <c r="S25" s="21">
        <v>25804700</v>
      </c>
      <c r="T25" s="21">
        <v>30707825</v>
      </c>
      <c r="U25" s="21">
        <v>30708234.73</v>
      </c>
      <c r="V25" s="21">
        <v>35853590</v>
      </c>
      <c r="W25" s="21">
        <v>1821675.2700000014</v>
      </c>
      <c r="X25" s="21">
        <v>2313161.2999999989</v>
      </c>
      <c r="Y25" s="21">
        <v>297535.58000000194</v>
      </c>
      <c r="Z25" s="21">
        <v>1359333.2799999993</v>
      </c>
      <c r="AB25" s="17">
        <f t="shared" si="19"/>
        <v>2.112885144402049E-3</v>
      </c>
      <c r="AC25" s="17">
        <f t="shared" si="20"/>
        <v>2.1724124626949725E-3</v>
      </c>
      <c r="AD25" s="17">
        <f t="shared" si="21"/>
        <v>2.5008285141129749E-3</v>
      </c>
      <c r="AE25" s="17">
        <f t="shared" si="22"/>
        <v>2.4272907265557786E-3</v>
      </c>
      <c r="AF25" s="17">
        <f t="shared" si="2"/>
        <v>0.15982259045832736</v>
      </c>
      <c r="AG25" s="17">
        <f t="shared" si="3"/>
        <v>9.6508460628520573E-2</v>
      </c>
      <c r="AH25" s="17">
        <f t="shared" si="4"/>
        <v>0.13729259063795099</v>
      </c>
      <c r="AI25" s="17">
        <f t="shared" si="5"/>
        <v>4.2138887347124794E-2</v>
      </c>
      <c r="AJ25" s="17">
        <f t="shared" si="6"/>
        <v>0.86283632254257203</v>
      </c>
      <c r="AK25" s="17">
        <f t="shared" si="7"/>
        <v>0.7997851111576566</v>
      </c>
      <c r="AL25" s="17">
        <f t="shared" si="8"/>
        <v>0.90069460917578192</v>
      </c>
      <c r="AM25" s="17">
        <f t="shared" si="9"/>
        <v>0.89918956079917922</v>
      </c>
      <c r="AN25" s="17">
        <f t="shared" si="10"/>
        <v>0.92945728579662656</v>
      </c>
      <c r="AO25" s="17">
        <f t="shared" si="11"/>
        <v>0.91410427319998033</v>
      </c>
      <c r="AP25" s="17">
        <f t="shared" si="12"/>
        <v>0.99054123834097674</v>
      </c>
      <c r="AQ25" s="17">
        <f t="shared" si="13"/>
        <v>0.95954087895637041</v>
      </c>
      <c r="AR25" s="20">
        <f t="shared" si="14"/>
        <v>10.782715558528517</v>
      </c>
      <c r="AS25" s="20">
        <f t="shared" si="15"/>
        <v>11.300170208284115</v>
      </c>
      <c r="AT25" s="20">
        <f t="shared" si="16"/>
        <v>13.257840106379392</v>
      </c>
      <c r="AU25" s="20">
        <f t="shared" si="17"/>
        <v>14.115795590948297</v>
      </c>
    </row>
    <row r="26" spans="1:47" ht="12" customHeight="1" x14ac:dyDescent="0.25">
      <c r="A26" s="15" t="s">
        <v>47</v>
      </c>
      <c r="B26" s="16" t="s">
        <v>48</v>
      </c>
      <c r="C26" s="21">
        <v>9935597.7100000009</v>
      </c>
      <c r="D26" s="21">
        <v>10141177.99</v>
      </c>
      <c r="E26" s="21">
        <v>13947691.890000001</v>
      </c>
      <c r="F26" s="21">
        <v>14682484.949999999</v>
      </c>
      <c r="G26" s="21">
        <v>3786343.38</v>
      </c>
      <c r="H26" s="21">
        <v>2953232.52</v>
      </c>
      <c r="I26" s="21">
        <v>4449806.93</v>
      </c>
      <c r="J26" s="21">
        <v>3665928.56</v>
      </c>
      <c r="K26" s="21">
        <v>11958192.380000001</v>
      </c>
      <c r="L26" s="21">
        <v>13789078.52</v>
      </c>
      <c r="M26" s="21">
        <v>15285652.93</v>
      </c>
      <c r="N26" s="21">
        <v>15552626.560000001</v>
      </c>
      <c r="O26" s="21">
        <v>8780964.0199999996</v>
      </c>
      <c r="P26" s="21">
        <v>8691086.2200000007</v>
      </c>
      <c r="Q26" s="21">
        <v>13820479.02</v>
      </c>
      <c r="R26" s="21">
        <v>13402162.779999999</v>
      </c>
      <c r="S26" s="21">
        <v>8171849</v>
      </c>
      <c r="T26" s="21">
        <v>10835846</v>
      </c>
      <c r="U26" s="21">
        <v>10835846</v>
      </c>
      <c r="V26" s="21">
        <v>11886698</v>
      </c>
      <c r="W26" s="21">
        <v>1154633.6900000013</v>
      </c>
      <c r="X26" s="21">
        <v>1450091.7699999996</v>
      </c>
      <c r="Y26" s="21">
        <v>127212.87000000104</v>
      </c>
      <c r="Z26" s="21">
        <v>1280322.17</v>
      </c>
      <c r="AB26" s="17">
        <f t="shared" si="19"/>
        <v>8.1292614478638248E-4</v>
      </c>
      <c r="AC26" s="17">
        <f t="shared" si="20"/>
        <v>8.1808104804928202E-4</v>
      </c>
      <c r="AD26" s="17">
        <f t="shared" si="21"/>
        <v>1.108872550045884E-3</v>
      </c>
      <c r="AE26" s="17">
        <f t="shared" si="22"/>
        <v>1.0607471046753319E-3</v>
      </c>
      <c r="AF26" s="17">
        <f t="shared" si="2"/>
        <v>0.46333986102777963</v>
      </c>
      <c r="AG26" s="17">
        <f t="shared" si="3"/>
        <v>0.2725428655962811</v>
      </c>
      <c r="AH26" s="17">
        <f t="shared" si="4"/>
        <v>0.41065616196464955</v>
      </c>
      <c r="AI26" s="17">
        <f t="shared" si="5"/>
        <v>0.30840596438136142</v>
      </c>
      <c r="AJ26" s="17">
        <f t="shared" si="6"/>
        <v>0.83086116983844682</v>
      </c>
      <c r="AK26" s="17">
        <f t="shared" si="7"/>
        <v>0.73545001395785803</v>
      </c>
      <c r="AL26" s="17">
        <f t="shared" si="8"/>
        <v>0.91246948716373877</v>
      </c>
      <c r="AM26" s="17">
        <f t="shared" si="9"/>
        <v>0.94405179043918341</v>
      </c>
      <c r="AN26" s="17">
        <f t="shared" si="10"/>
        <v>0.88378820039806127</v>
      </c>
      <c r="AO26" s="17">
        <f t="shared" si="11"/>
        <v>0.85700953366266674</v>
      </c>
      <c r="AP26" s="17">
        <f t="shared" si="12"/>
        <v>0.99087928877385023</v>
      </c>
      <c r="AQ26" s="17">
        <f t="shared" si="13"/>
        <v>0.91279935417199254</v>
      </c>
      <c r="AR26" s="20">
        <f t="shared" si="14"/>
        <v>4.1486170758247258</v>
      </c>
      <c r="AS26" s="20">
        <f t="shared" si="15"/>
        <v>4.2553866937681777</v>
      </c>
      <c r="AT26" s="20">
        <f t="shared" si="16"/>
        <v>5.8785538008294562</v>
      </c>
      <c r="AU26" s="20">
        <f t="shared" si="17"/>
        <v>6.1687251302334429</v>
      </c>
    </row>
    <row r="27" spans="1:47" ht="12" customHeight="1" x14ac:dyDescent="0.25">
      <c r="A27" s="15" t="s">
        <v>49</v>
      </c>
      <c r="B27" s="16" t="s">
        <v>50</v>
      </c>
      <c r="C27" s="21">
        <v>15888121.869999999</v>
      </c>
      <c r="D27" s="21">
        <v>16788698.34</v>
      </c>
      <c r="E27" s="21">
        <v>17508389.859999999</v>
      </c>
      <c r="F27" s="21">
        <v>18915211.809999999</v>
      </c>
      <c r="G27" s="21">
        <v>337830.62</v>
      </c>
      <c r="H27" s="21">
        <v>10332.4</v>
      </c>
      <c r="I27" s="21">
        <v>-233793.83</v>
      </c>
      <c r="J27" s="21">
        <v>-2155098.17</v>
      </c>
      <c r="K27" s="21">
        <v>17970681.620000001</v>
      </c>
      <c r="L27" s="21">
        <v>19882311.399999999</v>
      </c>
      <c r="M27" s="21">
        <v>19638594.899999999</v>
      </c>
      <c r="N27" s="21">
        <v>21811793.829999998</v>
      </c>
      <c r="O27" s="21">
        <v>15221080.289999999</v>
      </c>
      <c r="P27" s="21">
        <v>15925628.810000001</v>
      </c>
      <c r="Q27" s="21">
        <v>17338067.149999999</v>
      </c>
      <c r="R27" s="21">
        <v>18836200.699999999</v>
      </c>
      <c r="S27" s="21">
        <v>17632851</v>
      </c>
      <c r="T27" s="21">
        <v>19871979</v>
      </c>
      <c r="U27" s="21">
        <v>19872388.73</v>
      </c>
      <c r="V27" s="21">
        <v>23966892</v>
      </c>
      <c r="W27" s="21">
        <v>667041.58000000007</v>
      </c>
      <c r="X27" s="21">
        <v>863069.52999999933</v>
      </c>
      <c r="Y27" s="21">
        <v>170322.71000000089</v>
      </c>
      <c r="Z27" s="21">
        <v>79011.109999999404</v>
      </c>
      <c r="AB27" s="17">
        <f t="shared" si="19"/>
        <v>1.2999589996156666E-3</v>
      </c>
      <c r="AC27" s="17">
        <f t="shared" si="20"/>
        <v>1.3543314146456907E-3</v>
      </c>
      <c r="AD27" s="17">
        <f t="shared" si="21"/>
        <v>1.391955964067091E-3</v>
      </c>
      <c r="AE27" s="17">
        <f t="shared" si="22"/>
        <v>1.3665436218804465E-3</v>
      </c>
      <c r="AF27" s="17">
        <f t="shared" si="2"/>
        <v>1.9159160364934747E-2</v>
      </c>
      <c r="AG27" s="17">
        <f t="shared" si="3"/>
        <v>5.1994821451854388E-4</v>
      </c>
      <c r="AH27" s="17">
        <f t="shared" si="4"/>
        <v>-1.1764757280892824E-2</v>
      </c>
      <c r="AI27" s="17">
        <f t="shared" si="5"/>
        <v>-8.9919801449432818E-2</v>
      </c>
      <c r="AJ27" s="17">
        <f t="shared" si="6"/>
        <v>0.88411348027654824</v>
      </c>
      <c r="AK27" s="17">
        <f t="shared" si="7"/>
        <v>0.84440375176902227</v>
      </c>
      <c r="AL27" s="17">
        <f t="shared" si="8"/>
        <v>0.89152966132011824</v>
      </c>
      <c r="AM27" s="17">
        <f t="shared" si="9"/>
        <v>0.86720110952011509</v>
      </c>
      <c r="AN27" s="17">
        <f t="shared" si="10"/>
        <v>0.95801633538199937</v>
      </c>
      <c r="AO27" s="17">
        <f t="shared" si="11"/>
        <v>0.94859223076611676</v>
      </c>
      <c r="AP27" s="17">
        <f t="shared" si="12"/>
        <v>0.9902719375475455</v>
      </c>
      <c r="AQ27" s="17">
        <f t="shared" si="13"/>
        <v>0.99582287997651564</v>
      </c>
      <c r="AR27" s="20">
        <f t="shared" si="14"/>
        <v>6.6340984827037914</v>
      </c>
      <c r="AS27" s="20">
        <f t="shared" si="15"/>
        <v>7.044783514515939</v>
      </c>
      <c r="AT27" s="20">
        <f t="shared" si="16"/>
        <v>7.379286305549936</v>
      </c>
      <c r="AU27" s="20">
        <f t="shared" si="17"/>
        <v>7.9470704607148539</v>
      </c>
    </row>
    <row r="28" spans="1:47" ht="12" customHeight="1" x14ac:dyDescent="0.25">
      <c r="A28" s="15" t="s">
        <v>52</v>
      </c>
      <c r="B28" s="16" t="s">
        <v>53</v>
      </c>
      <c r="C28" s="21">
        <v>34218505.700000003</v>
      </c>
      <c r="D28" s="21">
        <v>36807358.020000003</v>
      </c>
      <c r="E28" s="21">
        <v>35526629.609999999</v>
      </c>
      <c r="F28" s="21">
        <v>37628810.719999999</v>
      </c>
      <c r="G28" s="21">
        <v>3091636.18</v>
      </c>
      <c r="H28" s="21">
        <v>2753979</v>
      </c>
      <c r="I28" s="21">
        <v>4197846.6100000003</v>
      </c>
      <c r="J28" s="21">
        <v>-2509517.56</v>
      </c>
      <c r="K28" s="21">
        <v>42054880.509999998</v>
      </c>
      <c r="L28" s="21">
        <v>44972024.789999999</v>
      </c>
      <c r="M28" s="21">
        <v>46185740.479999997</v>
      </c>
      <c r="N28" s="21">
        <v>47540883.479999997</v>
      </c>
      <c r="O28" s="21">
        <v>33338315.260000002</v>
      </c>
      <c r="P28" s="21">
        <v>35401424.939999998</v>
      </c>
      <c r="Q28" s="21">
        <v>34608811.689999998</v>
      </c>
      <c r="R28" s="21">
        <v>36255992.390000001</v>
      </c>
      <c r="S28" s="21">
        <v>38963244.329999998</v>
      </c>
      <c r="T28" s="21">
        <v>42218045.789999999</v>
      </c>
      <c r="U28" s="21">
        <v>41987893.869999997</v>
      </c>
      <c r="V28" s="21">
        <v>50050401.039999999</v>
      </c>
      <c r="W28" s="21">
        <v>880190.44000000134</v>
      </c>
      <c r="X28" s="21">
        <v>1405933.0800000057</v>
      </c>
      <c r="Y28" s="21">
        <v>917817.92000000179</v>
      </c>
      <c r="Z28" s="21">
        <v>1372818.3299999982</v>
      </c>
      <c r="AB28" s="17">
        <f t="shared" si="19"/>
        <v>2.7997427765271161E-3</v>
      </c>
      <c r="AC28" s="17">
        <f t="shared" si="20"/>
        <v>2.9692213325334554E-3</v>
      </c>
      <c r="AD28" s="17">
        <f t="shared" si="21"/>
        <v>2.8244461292137352E-3</v>
      </c>
      <c r="AE28" s="17">
        <f t="shared" si="22"/>
        <v>2.7185215690356348E-3</v>
      </c>
      <c r="AF28" s="17">
        <f t="shared" si="2"/>
        <v>7.9347503863264668E-2</v>
      </c>
      <c r="AG28" s="17">
        <f t="shared" si="3"/>
        <v>6.5232270903745213E-2</v>
      </c>
      <c r="AH28" s="17">
        <f t="shared" si="4"/>
        <v>9.9977546456535338E-2</v>
      </c>
      <c r="AI28" s="17">
        <f t="shared" si="5"/>
        <v>-5.0139809229388745E-2</v>
      </c>
      <c r="AJ28" s="17">
        <f t="shared" si="6"/>
        <v>0.81366312982064881</v>
      </c>
      <c r="AK28" s="17">
        <f t="shared" si="7"/>
        <v>0.81845009629596455</v>
      </c>
      <c r="AL28" s="17">
        <f t="shared" si="8"/>
        <v>0.76921208236088023</v>
      </c>
      <c r="AM28" s="17">
        <f t="shared" si="9"/>
        <v>0.79150423731250363</v>
      </c>
      <c r="AN28" s="17">
        <f t="shared" si="10"/>
        <v>0.97427735600973364</v>
      </c>
      <c r="AO28" s="17">
        <f t="shared" si="11"/>
        <v>0.96180293409714268</v>
      </c>
      <c r="AP28" s="17">
        <f t="shared" si="12"/>
        <v>0.9741653534243041</v>
      </c>
      <c r="AQ28" s="17">
        <f t="shared" si="13"/>
        <v>0.96351682916010062</v>
      </c>
      <c r="AR28" s="20">
        <f t="shared" si="14"/>
        <v>14.287965475227129</v>
      </c>
      <c r="AS28" s="20">
        <f t="shared" si="15"/>
        <v>15.444906075558331</v>
      </c>
      <c r="AT28" s="20">
        <f t="shared" si="16"/>
        <v>14.973459778980375</v>
      </c>
      <c r="AU28" s="20">
        <f t="shared" si="17"/>
        <v>15.809434921931357</v>
      </c>
    </row>
    <row r="29" spans="1:47" ht="12" customHeight="1" x14ac:dyDescent="0.25">
      <c r="A29" s="15" t="s">
        <v>54</v>
      </c>
      <c r="B29" s="16" t="s">
        <v>349</v>
      </c>
      <c r="C29" s="21">
        <v>34218505.700000003</v>
      </c>
      <c r="D29" s="21">
        <v>36807358.020000003</v>
      </c>
      <c r="E29" s="21">
        <v>35526629.609999999</v>
      </c>
      <c r="F29" s="21">
        <v>37628810.719999999</v>
      </c>
      <c r="G29" s="21">
        <v>3091636.18</v>
      </c>
      <c r="H29" s="21">
        <v>2753979</v>
      </c>
      <c r="I29" s="21">
        <v>4197846.6100000003</v>
      </c>
      <c r="J29" s="21">
        <v>-2509517.56</v>
      </c>
      <c r="K29" s="21">
        <v>42054880.509999998</v>
      </c>
      <c r="L29" s="21">
        <v>44972024.789999999</v>
      </c>
      <c r="M29" s="21">
        <v>46185740.479999997</v>
      </c>
      <c r="N29" s="21">
        <v>47540883.479999997</v>
      </c>
      <c r="O29" s="21">
        <v>33338315.260000002</v>
      </c>
      <c r="P29" s="21">
        <v>35401424.939999998</v>
      </c>
      <c r="Q29" s="21">
        <v>34608811.689999998</v>
      </c>
      <c r="R29" s="21">
        <v>36255992.390000001</v>
      </c>
      <c r="S29" s="21">
        <v>38963244.329999998</v>
      </c>
      <c r="T29" s="21">
        <v>42218045.789999999</v>
      </c>
      <c r="U29" s="21">
        <v>41987893.869999997</v>
      </c>
      <c r="V29" s="21">
        <v>50050401.039999999</v>
      </c>
      <c r="W29" s="21">
        <v>880190.44000000134</v>
      </c>
      <c r="X29" s="21">
        <v>1405933.0800000057</v>
      </c>
      <c r="Y29" s="21">
        <v>917817.92000000179</v>
      </c>
      <c r="Z29" s="21">
        <v>1372818.3299999982</v>
      </c>
      <c r="AB29" s="17">
        <f t="shared" si="19"/>
        <v>2.7997427765271161E-3</v>
      </c>
      <c r="AC29" s="17">
        <f t="shared" si="20"/>
        <v>2.9692213325334554E-3</v>
      </c>
      <c r="AD29" s="17">
        <f t="shared" si="21"/>
        <v>2.8244461292137352E-3</v>
      </c>
      <c r="AE29" s="17">
        <f t="shared" si="22"/>
        <v>2.7185215690356348E-3</v>
      </c>
      <c r="AF29" s="17">
        <f t="shared" si="2"/>
        <v>7.9347503863264668E-2</v>
      </c>
      <c r="AG29" s="17">
        <f t="shared" si="3"/>
        <v>6.5232270903745213E-2</v>
      </c>
      <c r="AH29" s="17">
        <f t="shared" si="4"/>
        <v>9.9977546456535338E-2</v>
      </c>
      <c r="AI29" s="17">
        <f t="shared" si="5"/>
        <v>-5.0139809229388745E-2</v>
      </c>
      <c r="AJ29" s="17">
        <f t="shared" si="6"/>
        <v>0.81366312982064881</v>
      </c>
      <c r="AK29" s="17">
        <f t="shared" si="7"/>
        <v>0.81845009629596455</v>
      </c>
      <c r="AL29" s="17">
        <f t="shared" si="8"/>
        <v>0.76921208236088023</v>
      </c>
      <c r="AM29" s="17">
        <f t="shared" si="9"/>
        <v>0.79150423731250363</v>
      </c>
      <c r="AN29" s="17">
        <f t="shared" si="10"/>
        <v>0.97427735600973364</v>
      </c>
      <c r="AO29" s="17">
        <f t="shared" si="11"/>
        <v>0.96180293409714268</v>
      </c>
      <c r="AP29" s="17">
        <f t="shared" si="12"/>
        <v>0.9741653534243041</v>
      </c>
      <c r="AQ29" s="17">
        <f t="shared" si="13"/>
        <v>0.96351682916010062</v>
      </c>
      <c r="AR29" s="20">
        <f t="shared" si="14"/>
        <v>14.287965475227129</v>
      </c>
      <c r="AS29" s="20">
        <f t="shared" si="15"/>
        <v>15.444906075558331</v>
      </c>
      <c r="AT29" s="20">
        <f t="shared" si="16"/>
        <v>14.973459778980375</v>
      </c>
      <c r="AU29" s="20">
        <f t="shared" si="17"/>
        <v>15.809434921931357</v>
      </c>
    </row>
    <row r="30" spans="1:47" ht="12" customHeight="1" x14ac:dyDescent="0.25">
      <c r="A30" s="15" t="s">
        <v>55</v>
      </c>
      <c r="B30" s="16" t="s">
        <v>56</v>
      </c>
      <c r="C30" s="21">
        <v>176772558.5</v>
      </c>
      <c r="D30" s="21">
        <v>200930891.15000004</v>
      </c>
      <c r="E30" s="21">
        <v>184709158.63999999</v>
      </c>
      <c r="F30" s="21">
        <v>284439404.16000003</v>
      </c>
      <c r="G30" s="21">
        <v>36602536.939999998</v>
      </c>
      <c r="H30" s="21">
        <v>54953685.160000004</v>
      </c>
      <c r="I30" s="21">
        <v>101841357.83</v>
      </c>
      <c r="J30" s="21">
        <v>91398089.350000009</v>
      </c>
      <c r="K30" s="21">
        <v>237651766.94</v>
      </c>
      <c r="L30" s="21">
        <v>278064259.16000003</v>
      </c>
      <c r="M30" s="21">
        <v>324408486.19000006</v>
      </c>
      <c r="N30" s="21">
        <v>390935199.44999999</v>
      </c>
      <c r="O30" s="21">
        <v>122996377.64</v>
      </c>
      <c r="P30" s="21">
        <v>169939967.93000001</v>
      </c>
      <c r="Q30" s="21">
        <v>153465210.37</v>
      </c>
      <c r="R30" s="21">
        <v>174033926.17999998</v>
      </c>
      <c r="S30" s="21">
        <v>201049230</v>
      </c>
      <c r="T30" s="21">
        <v>223110574</v>
      </c>
      <c r="U30" s="21">
        <v>222567128.36000001</v>
      </c>
      <c r="V30" s="21">
        <v>299537110.10000002</v>
      </c>
      <c r="W30" s="21">
        <v>53776180.859999999</v>
      </c>
      <c r="X30" s="21">
        <v>30990923.219999991</v>
      </c>
      <c r="Y30" s="21">
        <v>31243948.269999996</v>
      </c>
      <c r="Z30" s="21">
        <v>110405477.98</v>
      </c>
      <c r="AB30" s="17">
        <f t="shared" si="19"/>
        <v>1.4463451387609599E-2</v>
      </c>
      <c r="AC30" s="17">
        <f t="shared" si="20"/>
        <v>1.6208940833062752E-2</v>
      </c>
      <c r="AD30" s="17">
        <f t="shared" si="21"/>
        <v>1.4684789237767318E-2</v>
      </c>
      <c r="AE30" s="17">
        <f t="shared" si="22"/>
        <v>2.0549537455394881E-2</v>
      </c>
      <c r="AF30" s="17">
        <f t="shared" si="2"/>
        <v>0.18205758330932179</v>
      </c>
      <c r="AG30" s="17">
        <f t="shared" si="3"/>
        <v>0.24630695074093623</v>
      </c>
      <c r="AH30" s="17">
        <f t="shared" si="4"/>
        <v>0.45757591689493637</v>
      </c>
      <c r="AI30" s="17">
        <f t="shared" si="5"/>
        <v>0.30513110485537798</v>
      </c>
      <c r="AJ30" s="17">
        <f t="shared" si="6"/>
        <v>0.74383018807779289</v>
      </c>
      <c r="AK30" s="17">
        <f t="shared" si="7"/>
        <v>0.72260596078398942</v>
      </c>
      <c r="AL30" s="17">
        <f t="shared" si="8"/>
        <v>0.56937215425313892</v>
      </c>
      <c r="AM30" s="17">
        <f t="shared" si="9"/>
        <v>0.72758709003480104</v>
      </c>
      <c r="AN30" s="17">
        <f t="shared" si="10"/>
        <v>0.69578886385807448</v>
      </c>
      <c r="AO30" s="17">
        <f t="shared" si="11"/>
        <v>0.84576327192584577</v>
      </c>
      <c r="AP30" s="17">
        <f t="shared" si="12"/>
        <v>0.8308478664509823</v>
      </c>
      <c r="AQ30" s="17">
        <f t="shared" si="13"/>
        <v>0.61184886353546197</v>
      </c>
      <c r="AR30" s="20">
        <f t="shared" si="14"/>
        <v>73.811528620186579</v>
      </c>
      <c r="AS30" s="20">
        <f t="shared" si="15"/>
        <v>84.313542411919755</v>
      </c>
      <c r="AT30" s="20">
        <f t="shared" si="16"/>
        <v>77.84963527547373</v>
      </c>
      <c r="AU30" s="20">
        <f t="shared" si="17"/>
        <v>119.50487308147517</v>
      </c>
    </row>
    <row r="31" spans="1:47" ht="12" customHeight="1" x14ac:dyDescent="0.25">
      <c r="A31" s="15" t="s">
        <v>57</v>
      </c>
      <c r="B31" s="16" t="s">
        <v>58</v>
      </c>
      <c r="C31" s="21">
        <v>76715995.189999998</v>
      </c>
      <c r="D31" s="21">
        <v>58408535.049999997</v>
      </c>
      <c r="E31" s="21">
        <v>75765959.709999993</v>
      </c>
      <c r="F31" s="21">
        <v>79448794.629999995</v>
      </c>
      <c r="G31" s="21">
        <v>24599913.41</v>
      </c>
      <c r="H31" s="21">
        <v>17374418.300000001</v>
      </c>
      <c r="I31" s="21">
        <v>28145802.350000001</v>
      </c>
      <c r="J31" s="21">
        <v>7451927.3700000001</v>
      </c>
      <c r="K31" s="21">
        <v>89965457.409999996</v>
      </c>
      <c r="L31" s="21">
        <v>84305970.299999997</v>
      </c>
      <c r="M31" s="21">
        <v>94533908.709999993</v>
      </c>
      <c r="N31" s="21">
        <v>92853156.469999999</v>
      </c>
      <c r="O31" s="21">
        <v>46808355.740000002</v>
      </c>
      <c r="P31" s="21">
        <v>55674050.18</v>
      </c>
      <c r="Q31" s="21">
        <v>60397838.859999999</v>
      </c>
      <c r="R31" s="21">
        <v>60106286.369999997</v>
      </c>
      <c r="S31" s="21">
        <v>65365544</v>
      </c>
      <c r="T31" s="21">
        <v>66931552</v>
      </c>
      <c r="U31" s="21">
        <v>66388106.359999999</v>
      </c>
      <c r="V31" s="21">
        <v>85401229.099999994</v>
      </c>
      <c r="W31" s="21">
        <v>29907639.449999996</v>
      </c>
      <c r="X31" s="21">
        <v>2734484.8699999973</v>
      </c>
      <c r="Y31" s="21">
        <v>15368120.849999994</v>
      </c>
      <c r="Z31" s="21">
        <v>19342508.259999998</v>
      </c>
      <c r="AB31" s="17">
        <f t="shared" si="19"/>
        <v>6.2768682905195196E-3</v>
      </c>
      <c r="AC31" s="17">
        <f t="shared" si="20"/>
        <v>4.7117717109240106E-3</v>
      </c>
      <c r="AD31" s="17">
        <f t="shared" si="21"/>
        <v>6.023562436917396E-3</v>
      </c>
      <c r="AE31" s="17">
        <f t="shared" si="22"/>
        <v>5.7398375793136815E-3</v>
      </c>
      <c r="AF31" s="17">
        <f t="shared" si="2"/>
        <v>0.3763437417425915</v>
      </c>
      <c r="AG31" s="17">
        <f t="shared" si="3"/>
        <v>0.25958487112326339</v>
      </c>
      <c r="AH31" s="17">
        <f t="shared" si="4"/>
        <v>0.42395850541925295</v>
      </c>
      <c r="AI31" s="17">
        <f t="shared" si="5"/>
        <v>8.7257846854571802E-2</v>
      </c>
      <c r="AJ31" s="17">
        <f t="shared" si="6"/>
        <v>0.8527272288560912</v>
      </c>
      <c r="AK31" s="17">
        <f t="shared" si="7"/>
        <v>0.69281611779278696</v>
      </c>
      <c r="AL31" s="17">
        <f t="shared" si="8"/>
        <v>0.80146860257757768</v>
      </c>
      <c r="AM31" s="17">
        <f t="shared" si="9"/>
        <v>0.85563913657226254</v>
      </c>
      <c r="AN31" s="17">
        <f t="shared" si="10"/>
        <v>0.61015118977562999</v>
      </c>
      <c r="AO31" s="17">
        <f t="shared" si="11"/>
        <v>0.9531834710858752</v>
      </c>
      <c r="AP31" s="17">
        <f t="shared" si="12"/>
        <v>0.79716325235207663</v>
      </c>
      <c r="AQ31" s="17">
        <f t="shared" si="13"/>
        <v>0.75654119927080388</v>
      </c>
      <c r="AR31" s="20">
        <f t="shared" si="14"/>
        <v>32.032827508081695</v>
      </c>
      <c r="AS31" s="20">
        <f t="shared" si="15"/>
        <v>24.509076075713583</v>
      </c>
      <c r="AT31" s="20">
        <f t="shared" si="16"/>
        <v>31.933188224930877</v>
      </c>
      <c r="AU31" s="20">
        <f t="shared" si="17"/>
        <v>33.379756742119923</v>
      </c>
    </row>
    <row r="32" spans="1:47" ht="12" customHeight="1" x14ac:dyDescent="0.25">
      <c r="A32" s="22" t="s">
        <v>59</v>
      </c>
      <c r="B32" s="16" t="s">
        <v>60</v>
      </c>
      <c r="C32" s="21">
        <v>57019438.840000004</v>
      </c>
      <c r="D32" s="21">
        <v>107424298.94</v>
      </c>
      <c r="E32" s="21">
        <v>58428267.810000002</v>
      </c>
      <c r="F32" s="21">
        <v>175858215.34999999</v>
      </c>
      <c r="G32" s="21">
        <v>5561644.2699999996</v>
      </c>
      <c r="H32" s="21">
        <v>37468031.68</v>
      </c>
      <c r="I32" s="21">
        <v>64430377.350000001</v>
      </c>
      <c r="J32" s="21">
        <v>91123711.400000006</v>
      </c>
      <c r="K32" s="21">
        <v>101669253.27</v>
      </c>
      <c r="L32" s="21">
        <v>143627174.68000001</v>
      </c>
      <c r="M32" s="21">
        <v>170589520.34999999</v>
      </c>
      <c r="N32" s="21">
        <v>258891893.40000001</v>
      </c>
      <c r="O32" s="21">
        <v>43589049.719999999</v>
      </c>
      <c r="P32" s="21">
        <v>83810305.590000004</v>
      </c>
      <c r="Q32" s="21">
        <v>44916643.75</v>
      </c>
      <c r="R32" s="21">
        <v>86707983.260000005</v>
      </c>
      <c r="S32" s="21">
        <v>96107609</v>
      </c>
      <c r="T32" s="21">
        <v>106159143</v>
      </c>
      <c r="U32" s="21">
        <v>106159143</v>
      </c>
      <c r="V32" s="21">
        <v>167768182</v>
      </c>
      <c r="W32" s="21">
        <v>13430389.120000005</v>
      </c>
      <c r="X32" s="21">
        <v>23613993.349999994</v>
      </c>
      <c r="Y32" s="21">
        <v>13511624.060000002</v>
      </c>
      <c r="Z32" s="21">
        <v>89150232.089999989</v>
      </c>
      <c r="AB32" s="17">
        <f t="shared" si="19"/>
        <v>4.6653048912629657E-3</v>
      </c>
      <c r="AC32" s="17">
        <f t="shared" si="20"/>
        <v>8.6658357785903105E-3</v>
      </c>
      <c r="AD32" s="17">
        <f t="shared" si="21"/>
        <v>4.6451773406100483E-3</v>
      </c>
      <c r="AE32" s="17">
        <f t="shared" si="22"/>
        <v>1.2705008273540477E-2</v>
      </c>
      <c r="AF32" s="17">
        <f t="shared" si="2"/>
        <v>5.7868927630901727E-2</v>
      </c>
      <c r="AG32" s="17">
        <f t="shared" si="3"/>
        <v>0.35294210768072987</v>
      </c>
      <c r="AH32" s="17">
        <f t="shared" si="4"/>
        <v>0.6069225459930474</v>
      </c>
      <c r="AI32" s="17">
        <f t="shared" si="5"/>
        <v>0.54315252340279874</v>
      </c>
      <c r="AJ32" s="17">
        <f t="shared" si="6"/>
        <v>0.56083267070502807</v>
      </c>
      <c r="AK32" s="17">
        <f t="shared" si="7"/>
        <v>0.74793853725341553</v>
      </c>
      <c r="AL32" s="17">
        <f t="shared" si="8"/>
        <v>0.34250795529597727</v>
      </c>
      <c r="AM32" s="17">
        <f t="shared" si="9"/>
        <v>0.67927277691268173</v>
      </c>
      <c r="AN32" s="17">
        <f t="shared" si="10"/>
        <v>0.76445946517140428</v>
      </c>
      <c r="AO32" s="17">
        <f t="shared" si="11"/>
        <v>0.78018014934228996</v>
      </c>
      <c r="AP32" s="17">
        <f t="shared" si="12"/>
        <v>0.76874850878794176</v>
      </c>
      <c r="AQ32" s="17">
        <f t="shared" si="13"/>
        <v>0.4930561992081538</v>
      </c>
      <c r="AR32" s="20">
        <f t="shared" si="14"/>
        <v>23.808514045157288</v>
      </c>
      <c r="AS32" s="20">
        <f t="shared" si="15"/>
        <v>45.076807915946155</v>
      </c>
      <c r="AT32" s="20">
        <f t="shared" si="16"/>
        <v>24.625846234574148</v>
      </c>
      <c r="AU32" s="20">
        <f t="shared" si="17"/>
        <v>73.885380852207149</v>
      </c>
    </row>
    <row r="33" spans="1:47" ht="16.5" customHeight="1" x14ac:dyDescent="0.25">
      <c r="A33" s="22" t="s">
        <v>61</v>
      </c>
      <c r="B33" s="16" t="s">
        <v>62</v>
      </c>
      <c r="C33" s="21">
        <v>7263886.5700000003</v>
      </c>
      <c r="D33" s="21">
        <v>6989346.3600000003</v>
      </c>
      <c r="E33" s="21">
        <v>11261712.619999999</v>
      </c>
      <c r="F33" s="21">
        <v>9197480.0199999996</v>
      </c>
      <c r="G33" s="21">
        <v>2263648.98</v>
      </c>
      <c r="H33" s="21">
        <v>-375020.92</v>
      </c>
      <c r="I33" s="21">
        <v>3252404.35</v>
      </c>
      <c r="J33" s="21">
        <v>377263.38</v>
      </c>
      <c r="K33" s="21">
        <v>8844759.9800000004</v>
      </c>
      <c r="L33" s="21">
        <v>9737003.0800000001</v>
      </c>
      <c r="M33" s="21">
        <v>13364428.35</v>
      </c>
      <c r="N33" s="21">
        <v>16339597.380000001</v>
      </c>
      <c r="O33" s="21">
        <v>6916486.5700000003</v>
      </c>
      <c r="P33" s="21">
        <v>6871207.96</v>
      </c>
      <c r="Q33" s="21">
        <v>8949236.0399999991</v>
      </c>
      <c r="R33" s="21">
        <v>8299865.2599999998</v>
      </c>
      <c r="S33" s="21">
        <v>6581111</v>
      </c>
      <c r="T33" s="21">
        <v>10112024</v>
      </c>
      <c r="U33" s="21">
        <v>10112024</v>
      </c>
      <c r="V33" s="21">
        <v>15962334</v>
      </c>
      <c r="W33" s="21">
        <v>347400</v>
      </c>
      <c r="X33" s="21">
        <v>118138.40000000037</v>
      </c>
      <c r="Y33" s="21">
        <v>2312476.58</v>
      </c>
      <c r="Z33" s="21">
        <v>897614.75999999978</v>
      </c>
      <c r="AB33" s="17">
        <f t="shared" si="19"/>
        <v>5.9432793857710239E-4</v>
      </c>
      <c r="AC33" s="17">
        <f t="shared" si="20"/>
        <v>5.638252085710838E-4</v>
      </c>
      <c r="AD33" s="17">
        <f t="shared" si="21"/>
        <v>8.9533121962470544E-4</v>
      </c>
      <c r="AE33" s="17">
        <f t="shared" si="22"/>
        <v>6.6447882185802719E-4</v>
      </c>
      <c r="AF33" s="17">
        <f t="shared" si="2"/>
        <v>0.34396152564513804</v>
      </c>
      <c r="AG33" s="17">
        <f t="shared" si="3"/>
        <v>-3.7086632705776806E-2</v>
      </c>
      <c r="AH33" s="17">
        <f t="shared" si="4"/>
        <v>0.32163732503008302</v>
      </c>
      <c r="AI33" s="17">
        <f t="shared" si="5"/>
        <v>2.3634600052849414E-2</v>
      </c>
      <c r="AJ33" s="17">
        <f t="shared" si="6"/>
        <v>0.82126440812699131</v>
      </c>
      <c r="AK33" s="17">
        <f t="shared" si="7"/>
        <v>0.71781289402652626</v>
      </c>
      <c r="AL33" s="17">
        <f t="shared" si="8"/>
        <v>0.84266324941612636</v>
      </c>
      <c r="AM33" s="17">
        <f t="shared" si="9"/>
        <v>0.56289514399283191</v>
      </c>
      <c r="AN33" s="17">
        <f t="shared" si="10"/>
        <v>0.95217436331746019</v>
      </c>
      <c r="AO33" s="17">
        <f t="shared" si="11"/>
        <v>0.98309736076665111</v>
      </c>
      <c r="AP33" s="17">
        <f t="shared" si="12"/>
        <v>0.79466030984548419</v>
      </c>
      <c r="AQ33" s="17">
        <f t="shared" si="13"/>
        <v>0.90240644632571865</v>
      </c>
      <c r="AR33" s="20">
        <f t="shared" si="14"/>
        <v>3.0330418703270845</v>
      </c>
      <c r="AS33" s="20">
        <f t="shared" si="15"/>
        <v>2.9328320169322897</v>
      </c>
      <c r="AT33" s="20">
        <f t="shared" si="16"/>
        <v>4.7464902471508523</v>
      </c>
      <c r="AU33" s="20">
        <f t="shared" si="17"/>
        <v>3.8642454821105736</v>
      </c>
    </row>
    <row r="34" spans="1:47" ht="16.5" customHeight="1" x14ac:dyDescent="0.25">
      <c r="A34" s="22" t="s">
        <v>63</v>
      </c>
      <c r="B34" s="16" t="s">
        <v>64</v>
      </c>
      <c r="C34" s="21">
        <v>35773237.899999999</v>
      </c>
      <c r="D34" s="21">
        <v>28108710.800000001</v>
      </c>
      <c r="E34" s="21">
        <v>39253218.5</v>
      </c>
      <c r="F34" s="21">
        <v>19934914.16</v>
      </c>
      <c r="G34" s="21">
        <v>4177330.28</v>
      </c>
      <c r="H34" s="21">
        <v>486256.1</v>
      </c>
      <c r="I34" s="21">
        <v>6012773.7800000003</v>
      </c>
      <c r="J34" s="21">
        <v>-7554812.7999999998</v>
      </c>
      <c r="K34" s="21">
        <v>37172296.280000001</v>
      </c>
      <c r="L34" s="21">
        <v>40394111.100000001</v>
      </c>
      <c r="M34" s="21">
        <v>45920628.780000001</v>
      </c>
      <c r="N34" s="21">
        <v>22850552.199999999</v>
      </c>
      <c r="O34" s="21">
        <v>25682485.609999999</v>
      </c>
      <c r="P34" s="21">
        <v>23584404.199999999</v>
      </c>
      <c r="Q34" s="21">
        <v>39201491.719999999</v>
      </c>
      <c r="R34" s="21">
        <v>18919791.289999999</v>
      </c>
      <c r="S34" s="21">
        <v>32994966</v>
      </c>
      <c r="T34" s="21">
        <v>39907855</v>
      </c>
      <c r="U34" s="21">
        <v>39907855</v>
      </c>
      <c r="V34" s="21">
        <v>30405365</v>
      </c>
      <c r="W34" s="21">
        <v>10090752.289999999</v>
      </c>
      <c r="X34" s="21">
        <v>4524306.6000000015</v>
      </c>
      <c r="Y34" s="21">
        <v>51726.780000001192</v>
      </c>
      <c r="Z34" s="21">
        <v>1015122.870000001</v>
      </c>
      <c r="AB34" s="17">
        <f t="shared" si="19"/>
        <v>2.9269502672500114E-3</v>
      </c>
      <c r="AC34" s="17">
        <f t="shared" si="20"/>
        <v>2.2675081349773423E-3</v>
      </c>
      <c r="AD34" s="17">
        <f t="shared" si="21"/>
        <v>3.1207182406151695E-3</v>
      </c>
      <c r="AE34" s="17">
        <f t="shared" si="22"/>
        <v>1.4402127806826923E-3</v>
      </c>
      <c r="AF34" s="17">
        <f t="shared" si="2"/>
        <v>0.12660507908994359</v>
      </c>
      <c r="AG34" s="17">
        <f t="shared" si="3"/>
        <v>1.2184470951896563E-2</v>
      </c>
      <c r="AH34" s="17">
        <f t="shared" si="4"/>
        <v>0.15066642343969627</v>
      </c>
      <c r="AI34" s="17">
        <f t="shared" si="5"/>
        <v>-0.24846972894421757</v>
      </c>
      <c r="AJ34" s="17">
        <f t="shared" si="6"/>
        <v>0.96236287450574465</v>
      </c>
      <c r="AK34" s="17">
        <f t="shared" si="7"/>
        <v>0.69586160047967982</v>
      </c>
      <c r="AL34" s="17">
        <f t="shared" si="8"/>
        <v>0.85480577123752521</v>
      </c>
      <c r="AM34" s="17">
        <f t="shared" si="9"/>
        <v>0.87240404457271714</v>
      </c>
      <c r="AN34" s="17">
        <f t="shared" si="10"/>
        <v>0.71792454688592788</v>
      </c>
      <c r="AO34" s="17">
        <f t="shared" si="11"/>
        <v>0.83904254335278861</v>
      </c>
      <c r="AP34" s="17">
        <f t="shared" si="12"/>
        <v>0.99868222831205544</v>
      </c>
      <c r="AQ34" s="17">
        <f t="shared" si="13"/>
        <v>0.94907814190457485</v>
      </c>
      <c r="AR34" s="20">
        <f t="shared" si="14"/>
        <v>14.937145196620509</v>
      </c>
      <c r="AS34" s="20">
        <f t="shared" si="15"/>
        <v>11.794826403327713</v>
      </c>
      <c r="AT34" s="20">
        <f t="shared" si="16"/>
        <v>16.544110568817857</v>
      </c>
      <c r="AU34" s="20">
        <f t="shared" si="17"/>
        <v>8.3754900050375003</v>
      </c>
    </row>
    <row r="35" spans="1:47" ht="16.5" customHeight="1" x14ac:dyDescent="0.25">
      <c r="A35" s="22" t="s">
        <v>65</v>
      </c>
      <c r="B35" s="16" t="s">
        <v>66</v>
      </c>
      <c r="C35" s="21">
        <v>63530699.75</v>
      </c>
      <c r="D35" s="21">
        <v>105085485.03999999</v>
      </c>
      <c r="E35" s="21">
        <v>83397013.320000008</v>
      </c>
      <c r="F35" s="21">
        <v>81050041.930000007</v>
      </c>
      <c r="G35" s="21">
        <v>14734888.890000001</v>
      </c>
      <c r="H35" s="21">
        <v>32388163</v>
      </c>
      <c r="I35" s="21">
        <v>18090606.859999999</v>
      </c>
      <c r="J35" s="21">
        <v>11187023</v>
      </c>
      <c r="K35" s="21">
        <v>71318425.890000001</v>
      </c>
      <c r="L35" s="21">
        <v>110169620</v>
      </c>
      <c r="M35" s="21">
        <v>95872063.859999999</v>
      </c>
      <c r="N35" s="21">
        <v>87055296</v>
      </c>
      <c r="O35" s="21">
        <v>56385931.019999996</v>
      </c>
      <c r="P35" s="21">
        <v>88974734.950000003</v>
      </c>
      <c r="Q35" s="21">
        <v>73442276.75</v>
      </c>
      <c r="R35" s="21">
        <v>61728185.870000005</v>
      </c>
      <c r="S35" s="21">
        <v>56583537</v>
      </c>
      <c r="T35" s="21">
        <v>77781457</v>
      </c>
      <c r="U35" s="21">
        <v>77781457</v>
      </c>
      <c r="V35" s="21">
        <v>75868273</v>
      </c>
      <c r="W35" s="21">
        <v>7144768.7299999967</v>
      </c>
      <c r="X35" s="21">
        <v>16110750.089999996</v>
      </c>
      <c r="Y35" s="21">
        <v>9954736.5700000003</v>
      </c>
      <c r="Z35" s="21">
        <v>19321856.060000002</v>
      </c>
      <c r="AB35" s="17">
        <f t="shared" si="19"/>
        <v>5.1980533361740437E-3</v>
      </c>
      <c r="AC35" s="17">
        <f t="shared" si="20"/>
        <v>8.4771654556366136E-3</v>
      </c>
      <c r="AD35" s="17">
        <f t="shared" si="21"/>
        <v>6.630248184121521E-3</v>
      </c>
      <c r="AE35" s="17">
        <f t="shared" si="22"/>
        <v>5.855520887904044E-3</v>
      </c>
      <c r="AF35" s="17">
        <f t="shared" si="2"/>
        <v>0.26040947016090565</v>
      </c>
      <c r="AG35" s="17">
        <f t="shared" si="3"/>
        <v>0.41639954108856564</v>
      </c>
      <c r="AH35" s="17">
        <f t="shared" si="4"/>
        <v>0.23258251462170476</v>
      </c>
      <c r="AI35" s="17">
        <f t="shared" si="5"/>
        <v>0.14745324438846788</v>
      </c>
      <c r="AJ35" s="17">
        <f t="shared" si="6"/>
        <v>0.89080344885890184</v>
      </c>
      <c r="AK35" s="17">
        <f t="shared" si="7"/>
        <v>0.95385175187134164</v>
      </c>
      <c r="AL35" s="17">
        <f t="shared" si="8"/>
        <v>0.86987814762998061</v>
      </c>
      <c r="AM35" s="17">
        <f t="shared" si="9"/>
        <v>0.93101793519833653</v>
      </c>
      <c r="AN35" s="17">
        <f t="shared" si="10"/>
        <v>0.88753832779875841</v>
      </c>
      <c r="AO35" s="17">
        <f t="shared" si="11"/>
        <v>0.84668910188816704</v>
      </c>
      <c r="AP35" s="17">
        <f t="shared" si="12"/>
        <v>0.88063437557646096</v>
      </c>
      <c r="AQ35" s="17">
        <f t="shared" si="13"/>
        <v>0.76160584745054682</v>
      </c>
      <c r="AR35" s="20">
        <f t="shared" si="14"/>
        <v>26.527296446057861</v>
      </c>
      <c r="AS35" s="20">
        <f t="shared" si="15"/>
        <v>44.095407376573498</v>
      </c>
      <c r="AT35" s="20">
        <f t="shared" si="16"/>
        <v>35.149459387011937</v>
      </c>
      <c r="AU35" s="20">
        <f t="shared" si="17"/>
        <v>34.052507607716997</v>
      </c>
    </row>
    <row r="36" spans="1:47" ht="16.5" customHeight="1" x14ac:dyDescent="0.25">
      <c r="A36" s="22" t="s">
        <v>67</v>
      </c>
      <c r="B36" s="16" t="s">
        <v>68</v>
      </c>
      <c r="C36" s="21">
        <v>41057715.049999997</v>
      </c>
      <c r="D36" s="21">
        <v>62758015.859999999</v>
      </c>
      <c r="E36" s="21">
        <v>57314846.630000003</v>
      </c>
      <c r="F36" s="21">
        <v>55506240.950000003</v>
      </c>
      <c r="G36" s="21">
        <v>13910888.890000001</v>
      </c>
      <c r="H36" s="21">
        <v>28718802</v>
      </c>
      <c r="I36" s="21">
        <v>26749749</v>
      </c>
      <c r="J36" s="21">
        <v>8871323</v>
      </c>
      <c r="K36" s="21">
        <v>46319849.890000001</v>
      </c>
      <c r="L36" s="21">
        <v>63321640</v>
      </c>
      <c r="M36" s="21">
        <v>61352587</v>
      </c>
      <c r="N36" s="21">
        <v>58388151</v>
      </c>
      <c r="O36" s="21">
        <v>34833339.969999999</v>
      </c>
      <c r="P36" s="21">
        <v>48311968.5</v>
      </c>
      <c r="Q36" s="21">
        <v>50594717.630000003</v>
      </c>
      <c r="R36" s="21">
        <v>48215526.030000001</v>
      </c>
      <c r="S36" s="21">
        <v>32408961</v>
      </c>
      <c r="T36" s="21">
        <v>34602838</v>
      </c>
      <c r="U36" s="21">
        <v>34602838</v>
      </c>
      <c r="V36" s="21">
        <v>49516828</v>
      </c>
      <c r="W36" s="21">
        <v>6224375.0799999982</v>
      </c>
      <c r="X36" s="21">
        <v>14446047.359999999</v>
      </c>
      <c r="Y36" s="21">
        <v>6720129</v>
      </c>
      <c r="Z36" s="21">
        <v>7290714.9200000018</v>
      </c>
      <c r="AB36" s="17">
        <f t="shared" si="19"/>
        <v>3.3593238155909927E-3</v>
      </c>
      <c r="AC36" s="17">
        <f t="shared" si="20"/>
        <v>5.062640990905462E-3</v>
      </c>
      <c r="AD36" s="17">
        <f t="shared" si="21"/>
        <v>4.556657878545727E-3</v>
      </c>
      <c r="AE36" s="17">
        <f t="shared" si="22"/>
        <v>4.0100898846229605E-3</v>
      </c>
      <c r="AF36" s="17">
        <f t="shared" si="2"/>
        <v>0.42922970872160943</v>
      </c>
      <c r="AG36" s="17">
        <f t="shared" si="3"/>
        <v>0.82995510368253611</v>
      </c>
      <c r="AH36" s="17">
        <f t="shared" si="4"/>
        <v>0.77305072491452864</v>
      </c>
      <c r="AI36" s="17">
        <f t="shared" si="5"/>
        <v>0.17915774007171864</v>
      </c>
      <c r="AJ36" s="17">
        <f t="shared" si="6"/>
        <v>0.88639568451762085</v>
      </c>
      <c r="AK36" s="17">
        <f t="shared" si="7"/>
        <v>0.99109902807318317</v>
      </c>
      <c r="AL36" s="17">
        <f t="shared" si="8"/>
        <v>0.93418793619900664</v>
      </c>
      <c r="AM36" s="17">
        <f t="shared" si="9"/>
        <v>0.9506422107800605</v>
      </c>
      <c r="AN36" s="17">
        <f t="shared" si="10"/>
        <v>0.84839937944866228</v>
      </c>
      <c r="AO36" s="17">
        <f t="shared" si="11"/>
        <v>0.76981351048085855</v>
      </c>
      <c r="AP36" s="17">
        <f t="shared" si="12"/>
        <v>0.88275064149813987</v>
      </c>
      <c r="AQ36" s="17">
        <f t="shared" si="13"/>
        <v>0.86865053739511067</v>
      </c>
      <c r="AR36" s="20">
        <f t="shared" si="14"/>
        <v>17.143683019627392</v>
      </c>
      <c r="AS36" s="20">
        <f t="shared" si="15"/>
        <v>26.33418187524941</v>
      </c>
      <c r="AT36" s="20">
        <f t="shared" si="16"/>
        <v>24.156571005293682</v>
      </c>
      <c r="AU36" s="20">
        <f t="shared" si="17"/>
        <v>23.320489998735376</v>
      </c>
    </row>
    <row r="37" spans="1:47" ht="16.5" customHeight="1" x14ac:dyDescent="0.25">
      <c r="A37" s="22" t="s">
        <v>69</v>
      </c>
      <c r="B37" s="16" t="s">
        <v>70</v>
      </c>
      <c r="C37" s="21">
        <v>22472984.699999999</v>
      </c>
      <c r="D37" s="21">
        <v>42327469.18</v>
      </c>
      <c r="E37" s="21">
        <v>26082166.690000001</v>
      </c>
      <c r="F37" s="21">
        <v>25543800.98</v>
      </c>
      <c r="G37" s="21">
        <v>824000</v>
      </c>
      <c r="H37" s="21">
        <v>3669361</v>
      </c>
      <c r="I37" s="21">
        <v>-8659142.1400000006</v>
      </c>
      <c r="J37" s="21">
        <v>2315700</v>
      </c>
      <c r="K37" s="21">
        <v>24998576</v>
      </c>
      <c r="L37" s="21">
        <v>46847980</v>
      </c>
      <c r="M37" s="21">
        <v>34519476.859999999</v>
      </c>
      <c r="N37" s="21">
        <v>28667145</v>
      </c>
      <c r="O37" s="21">
        <v>21552591.050000001</v>
      </c>
      <c r="P37" s="21">
        <v>40662766.450000003</v>
      </c>
      <c r="Q37" s="21">
        <v>22847559.120000001</v>
      </c>
      <c r="R37" s="21">
        <v>13512659.84</v>
      </c>
      <c r="S37" s="21">
        <v>24174576</v>
      </c>
      <c r="T37" s="21">
        <v>43178619</v>
      </c>
      <c r="U37" s="21">
        <v>43178619</v>
      </c>
      <c r="V37" s="21">
        <v>26351445</v>
      </c>
      <c r="W37" s="21">
        <v>920393.64999999851</v>
      </c>
      <c r="X37" s="21">
        <v>1664702.7299999967</v>
      </c>
      <c r="Y37" s="21">
        <v>3234607.5700000003</v>
      </c>
      <c r="Z37" s="21">
        <v>12031141.140000001</v>
      </c>
      <c r="AB37" s="17">
        <f t="shared" si="19"/>
        <v>1.8387295205830507E-3</v>
      </c>
      <c r="AC37" s="17">
        <f t="shared" si="20"/>
        <v>3.4145244647311515E-3</v>
      </c>
      <c r="AD37" s="17">
        <f t="shared" si="21"/>
        <v>2.0735903055757936E-3</v>
      </c>
      <c r="AE37" s="17">
        <f t="shared" si="22"/>
        <v>1.8454310032810835E-3</v>
      </c>
      <c r="AF37" s="17">
        <f t="shared" si="2"/>
        <v>3.4085396161653465E-2</v>
      </c>
      <c r="AG37" s="17">
        <f t="shared" si="3"/>
        <v>8.4980971716580381E-2</v>
      </c>
      <c r="AH37" s="17">
        <f t="shared" si="4"/>
        <v>-0.20054235963405873</v>
      </c>
      <c r="AI37" s="17">
        <f t="shared" si="5"/>
        <v>8.7877533850610465E-2</v>
      </c>
      <c r="AJ37" s="17">
        <f t="shared" si="6"/>
        <v>0.89897059336499807</v>
      </c>
      <c r="AK37" s="17">
        <f t="shared" si="7"/>
        <v>0.90350681459478077</v>
      </c>
      <c r="AL37" s="17">
        <f t="shared" si="8"/>
        <v>0.75557827239911424</v>
      </c>
      <c r="AM37" s="17">
        <f t="shared" si="9"/>
        <v>0.89104795681606941</v>
      </c>
      <c r="AN37" s="17">
        <f t="shared" si="10"/>
        <v>0.95904444103501751</v>
      </c>
      <c r="AO37" s="17">
        <f t="shared" si="11"/>
        <v>0.96067086546278602</v>
      </c>
      <c r="AP37" s="17">
        <f t="shared" si="12"/>
        <v>0.87598393920087314</v>
      </c>
      <c r="AQ37" s="17">
        <f t="shared" si="13"/>
        <v>0.52899957412681031</v>
      </c>
      <c r="AR37" s="20">
        <f t="shared" si="14"/>
        <v>9.3836134264304665</v>
      </c>
      <c r="AS37" s="20">
        <f t="shared" si="15"/>
        <v>17.761225501324095</v>
      </c>
      <c r="AT37" s="20">
        <f t="shared" si="16"/>
        <v>10.992888381718256</v>
      </c>
      <c r="AU37" s="20">
        <f t="shared" si="17"/>
        <v>10.732017608981623</v>
      </c>
    </row>
    <row r="38" spans="1:47" ht="16.5" customHeight="1" x14ac:dyDescent="0.25">
      <c r="A38" s="22" t="s">
        <v>72</v>
      </c>
      <c r="B38" s="16" t="s">
        <v>73</v>
      </c>
      <c r="C38" s="21">
        <v>48460319.640000001</v>
      </c>
      <c r="D38" s="21">
        <v>44227567.740000002</v>
      </c>
      <c r="E38" s="21">
        <v>54585355.019999996</v>
      </c>
      <c r="F38" s="21">
        <v>185073595.82999998</v>
      </c>
      <c r="G38" s="21">
        <v>20911239.280000001</v>
      </c>
      <c r="H38" s="21">
        <v>-4383440.7</v>
      </c>
      <c r="I38" s="21">
        <v>20615674.629999999</v>
      </c>
      <c r="J38" s="21">
        <v>100050856.53999999</v>
      </c>
      <c r="K38" s="21">
        <v>50224608.280000001</v>
      </c>
      <c r="L38" s="21">
        <v>48021865.299999997</v>
      </c>
      <c r="M38" s="21">
        <v>73020980.629999995</v>
      </c>
      <c r="N38" s="21">
        <v>209369826.54000002</v>
      </c>
      <c r="O38" s="21">
        <v>44336182.069999993</v>
      </c>
      <c r="P38" s="21">
        <v>38820534.689999998</v>
      </c>
      <c r="Q38" s="21">
        <v>46997812.299999997</v>
      </c>
      <c r="R38" s="21">
        <v>141127145.47</v>
      </c>
      <c r="S38" s="21">
        <v>29313369</v>
      </c>
      <c r="T38" s="21">
        <v>52405306</v>
      </c>
      <c r="U38" s="21">
        <v>52405306</v>
      </c>
      <c r="V38" s="21">
        <v>109318970</v>
      </c>
      <c r="W38" s="21">
        <v>4124137.5700000003</v>
      </c>
      <c r="X38" s="21">
        <v>5407033.0500000045</v>
      </c>
      <c r="Y38" s="21">
        <v>7587542.7199999969</v>
      </c>
      <c r="Z38" s="21">
        <v>43946450.359999992</v>
      </c>
      <c r="AB38" s="17">
        <f t="shared" si="19"/>
        <v>3.9650016002973831E-3</v>
      </c>
      <c r="AC38" s="17">
        <f t="shared" si="20"/>
        <v>3.5678039577934492E-3</v>
      </c>
      <c r="AD38" s="17">
        <f t="shared" si="21"/>
        <v>4.3396572202447246E-3</v>
      </c>
      <c r="AE38" s="17">
        <f t="shared" si="22"/>
        <v>1.3370780327517045E-2</v>
      </c>
      <c r="AF38" s="17">
        <f t="shared" ref="AF38:AF69" si="23">IF(S38=0,"",G38/S38)</f>
        <v>0.7133686776160052</v>
      </c>
      <c r="AG38" s="17">
        <f t="shared" ref="AG38:AG69" si="24">IF(T38=0,"",H38/T38)</f>
        <v>-8.364497862105795E-2</v>
      </c>
      <c r="AH38" s="17">
        <f t="shared" ref="AH38:AH69" si="25">IF(U38=0,"",I38/U38)</f>
        <v>0.39338907075554524</v>
      </c>
      <c r="AI38" s="17">
        <f t="shared" ref="AI38:AI69" si="26">IF(V38=0,"",J38/V38)</f>
        <v>0.9152195317976376</v>
      </c>
      <c r="AJ38" s="17">
        <f t="shared" ref="AJ38:AJ69" si="27">IF(K38=0,"",C38/K38)</f>
        <v>0.96487202786800907</v>
      </c>
      <c r="AK38" s="17">
        <f t="shared" ref="AK38:AK69" si="28">IF(L38=0,"",D38/L38)</f>
        <v>0.92098812621508075</v>
      </c>
      <c r="AL38" s="17">
        <f t="shared" ref="AL38:AL69" si="29">IF(M38=0,"",E38/M38)</f>
        <v>0.74752974486313739</v>
      </c>
      <c r="AM38" s="17">
        <f t="shared" ref="AM38:AM69" si="30">IF(N38=0,"",F38/N38)</f>
        <v>0.88395543373410468</v>
      </c>
      <c r="AN38" s="17">
        <f t="shared" ref="AN38:AN69" si="31">IF(O38=0,"",O38/C38)</f>
        <v>0.91489660818093588</v>
      </c>
      <c r="AO38" s="17">
        <f t="shared" ref="AO38:AO69" si="32">IF(P38=0,"",P38/D38)</f>
        <v>0.87774518640079291</v>
      </c>
      <c r="AP38" s="17">
        <f t="shared" ref="AP38:AP69" si="33">IF(Q38=0,"",Q38/E38)</f>
        <v>0.8609967322330333</v>
      </c>
      <c r="AQ38" s="17">
        <f t="shared" ref="AQ38:AQ69" si="34">IF(R38=0,"",R38/F38)</f>
        <v>0.76254608247646982</v>
      </c>
      <c r="AR38" s="20">
        <f t="shared" si="14"/>
        <v>20.234646714417782</v>
      </c>
      <c r="AS38" s="20">
        <f t="shared" si="15"/>
        <v>18.558534663735518</v>
      </c>
      <c r="AT38" s="20">
        <f t="shared" si="16"/>
        <v>23.006168242969853</v>
      </c>
      <c r="AU38" s="20">
        <f t="shared" si="17"/>
        <v>77.757147065162727</v>
      </c>
    </row>
    <row r="39" spans="1:47" ht="16.5" customHeight="1" x14ac:dyDescent="0.25">
      <c r="A39" s="22" t="s">
        <v>74</v>
      </c>
      <c r="B39" s="16" t="s">
        <v>75</v>
      </c>
      <c r="C39" s="21">
        <v>7906617.1600000001</v>
      </c>
      <c r="D39" s="21">
        <v>8517702.6500000004</v>
      </c>
      <c r="E39" s="21">
        <v>8384007.5099999998</v>
      </c>
      <c r="F39" s="21">
        <v>12115668.130000001</v>
      </c>
      <c r="G39" s="21">
        <v>-3391030.27</v>
      </c>
      <c r="H39" s="21">
        <v>-59000</v>
      </c>
      <c r="I39" s="21">
        <v>3959437.14</v>
      </c>
      <c r="J39" s="21">
        <v>1202645.58</v>
      </c>
      <c r="K39" s="21">
        <v>8154683.7300000004</v>
      </c>
      <c r="L39" s="21">
        <v>9476308</v>
      </c>
      <c r="M39" s="21">
        <v>13494745.140000001</v>
      </c>
      <c r="N39" s="21">
        <v>16285494.58</v>
      </c>
      <c r="O39" s="21">
        <v>6744110.8399999999</v>
      </c>
      <c r="P39" s="21">
        <v>5387308.6699999999</v>
      </c>
      <c r="Q39" s="21">
        <v>5730756.1600000001</v>
      </c>
      <c r="R39" s="21">
        <v>10873323.42</v>
      </c>
      <c r="S39" s="21">
        <v>11545714</v>
      </c>
      <c r="T39" s="21">
        <v>9535308</v>
      </c>
      <c r="U39" s="21">
        <v>9535308</v>
      </c>
      <c r="V39" s="21">
        <v>15082849</v>
      </c>
      <c r="W39" s="21">
        <v>1162506.3200000003</v>
      </c>
      <c r="X39" s="21">
        <v>3130393.9800000004</v>
      </c>
      <c r="Y39" s="21">
        <v>2653251.3499999996</v>
      </c>
      <c r="Z39" s="21">
        <v>1242344.7100000009</v>
      </c>
      <c r="AB39" s="17">
        <f t="shared" si="19"/>
        <v>6.4691586694492445E-4</v>
      </c>
      <c r="AC39" s="17">
        <f t="shared" si="20"/>
        <v>6.8711653791653324E-4</v>
      </c>
      <c r="AD39" s="17">
        <f t="shared" si="21"/>
        <v>6.6654725817990104E-4</v>
      </c>
      <c r="AE39" s="17">
        <f t="shared" si="22"/>
        <v>8.7530550406623748E-4</v>
      </c>
      <c r="AF39" s="17">
        <f t="shared" si="23"/>
        <v>-0.29370468296720326</v>
      </c>
      <c r="AG39" s="17">
        <f t="shared" si="24"/>
        <v>-6.1875295480754268E-3</v>
      </c>
      <c r="AH39" s="17">
        <f t="shared" si="25"/>
        <v>0.41523956436436033</v>
      </c>
      <c r="AI39" s="17">
        <f t="shared" si="26"/>
        <v>7.9735968980396213E-2</v>
      </c>
      <c r="AJ39" s="17">
        <f t="shared" si="27"/>
        <v>0.96957986622002323</v>
      </c>
      <c r="AK39" s="17">
        <f t="shared" si="28"/>
        <v>0.89884189602110864</v>
      </c>
      <c r="AL39" s="17">
        <f t="shared" si="29"/>
        <v>0.62127942565946082</v>
      </c>
      <c r="AM39" s="17">
        <f t="shared" si="30"/>
        <v>0.74395457076747873</v>
      </c>
      <c r="AN39" s="17">
        <f t="shared" si="31"/>
        <v>0.8529704554457016</v>
      </c>
      <c r="AO39" s="17">
        <f t="shared" si="32"/>
        <v>0.63248376837855447</v>
      </c>
      <c r="AP39" s="17">
        <f t="shared" si="33"/>
        <v>0.68353423504984434</v>
      </c>
      <c r="AQ39" s="17">
        <f t="shared" si="34"/>
        <v>0.89745966159936397</v>
      </c>
      <c r="AR39" s="20">
        <f t="shared" si="14"/>
        <v>3.3014145620017055</v>
      </c>
      <c r="AS39" s="20">
        <f t="shared" si="15"/>
        <v>3.5741526826592995</v>
      </c>
      <c r="AT39" s="20">
        <f t="shared" si="16"/>
        <v>3.5336197273922716</v>
      </c>
      <c r="AU39" s="20">
        <f t="shared" si="17"/>
        <v>5.0902981830129121</v>
      </c>
    </row>
    <row r="40" spans="1:47" ht="16.5" customHeight="1" x14ac:dyDescent="0.25">
      <c r="A40" s="22" t="s">
        <v>76</v>
      </c>
      <c r="B40" s="16" t="s">
        <v>77</v>
      </c>
      <c r="C40" s="21">
        <v>40553702.479999997</v>
      </c>
      <c r="D40" s="21">
        <v>35709865.090000004</v>
      </c>
      <c r="E40" s="21">
        <v>46201347.509999998</v>
      </c>
      <c r="F40" s="21">
        <v>172957927.69999999</v>
      </c>
      <c r="G40" s="21">
        <v>24302269.550000001</v>
      </c>
      <c r="H40" s="21">
        <v>-4324440.7</v>
      </c>
      <c r="I40" s="21">
        <v>16656237.49</v>
      </c>
      <c r="J40" s="21">
        <v>98848210.959999993</v>
      </c>
      <c r="K40" s="21">
        <v>42069924.549999997</v>
      </c>
      <c r="L40" s="21">
        <v>38545557.299999997</v>
      </c>
      <c r="M40" s="21">
        <v>59526235.490000002</v>
      </c>
      <c r="N40" s="21">
        <v>193084331.96000001</v>
      </c>
      <c r="O40" s="21">
        <v>37592071.229999997</v>
      </c>
      <c r="P40" s="21">
        <v>33433226.02</v>
      </c>
      <c r="Q40" s="21">
        <v>41267056.140000001</v>
      </c>
      <c r="R40" s="21">
        <v>130253822.05</v>
      </c>
      <c r="S40" s="21">
        <v>17767655</v>
      </c>
      <c r="T40" s="21">
        <v>42869998</v>
      </c>
      <c r="U40" s="21">
        <v>42869998</v>
      </c>
      <c r="V40" s="21">
        <v>94236121</v>
      </c>
      <c r="W40" s="21">
        <v>2961631.25</v>
      </c>
      <c r="X40" s="21">
        <v>2276639.070000004</v>
      </c>
      <c r="Y40" s="21">
        <v>4934291.3699999973</v>
      </c>
      <c r="Z40" s="21">
        <v>42704105.649999991</v>
      </c>
      <c r="AB40" s="17">
        <f t="shared" si="19"/>
        <v>3.3180857333524583E-3</v>
      </c>
      <c r="AC40" s="17">
        <f t="shared" si="20"/>
        <v>2.8806874198769161E-3</v>
      </c>
      <c r="AD40" s="17">
        <f t="shared" si="21"/>
        <v>3.673109962064824E-3</v>
      </c>
      <c r="AE40" s="17">
        <f t="shared" si="22"/>
        <v>1.2495474823450809E-2</v>
      </c>
      <c r="AF40" s="17">
        <f t="shared" si="23"/>
        <v>1.367781485513986</v>
      </c>
      <c r="AG40" s="17">
        <f t="shared" si="24"/>
        <v>-0.10087335903304684</v>
      </c>
      <c r="AH40" s="17">
        <f t="shared" si="25"/>
        <v>0.38852900086442738</v>
      </c>
      <c r="AI40" s="17">
        <f t="shared" si="26"/>
        <v>1.04894184852961</v>
      </c>
      <c r="AJ40" s="17">
        <f t="shared" si="27"/>
        <v>0.96395947731738918</v>
      </c>
      <c r="AK40" s="17">
        <f t="shared" si="28"/>
        <v>0.92643270953563317</v>
      </c>
      <c r="AL40" s="17">
        <f t="shared" si="29"/>
        <v>0.77615100517756586</v>
      </c>
      <c r="AM40" s="17">
        <f t="shared" si="30"/>
        <v>0.89576365904112054</v>
      </c>
      <c r="AN40" s="17">
        <f t="shared" si="31"/>
        <v>0.92697013912698611</v>
      </c>
      <c r="AO40" s="17">
        <f t="shared" si="32"/>
        <v>0.93624621475712211</v>
      </c>
      <c r="AP40" s="17">
        <f t="shared" si="33"/>
        <v>0.8932002715087044</v>
      </c>
      <c r="AQ40" s="17">
        <f t="shared" si="34"/>
        <v>0.75309541333039465</v>
      </c>
      <c r="AR40" s="20">
        <f t="shared" si="14"/>
        <v>16.933232152416075</v>
      </c>
      <c r="AS40" s="20">
        <f t="shared" si="15"/>
        <v>14.98438198107622</v>
      </c>
      <c r="AT40" s="20">
        <f t="shared" si="16"/>
        <v>19.472548515577582</v>
      </c>
      <c r="AU40" s="20">
        <f t="shared" si="17"/>
        <v>72.666848882149807</v>
      </c>
    </row>
    <row r="41" spans="1:47" ht="16.5" customHeight="1" x14ac:dyDescent="0.25">
      <c r="A41" s="22" t="s">
        <v>78</v>
      </c>
      <c r="B41" s="16" t="s">
        <v>79</v>
      </c>
      <c r="C41" s="21">
        <v>2295567.39</v>
      </c>
      <c r="D41" s="21">
        <v>4508988.8499999996</v>
      </c>
      <c r="E41" s="21">
        <v>11192889.640000001</v>
      </c>
      <c r="F41" s="21">
        <v>15292234.75</v>
      </c>
      <c r="G41" s="21">
        <v>125574.5</v>
      </c>
      <c r="H41" s="21">
        <v>736990.19</v>
      </c>
      <c r="I41" s="21">
        <v>235539.3</v>
      </c>
      <c r="J41" s="21">
        <v>1792010.07</v>
      </c>
      <c r="K41" s="21">
        <v>10685632.5</v>
      </c>
      <c r="L41" s="21">
        <v>12258229.189999999</v>
      </c>
      <c r="M41" s="21">
        <v>11756778.300000001</v>
      </c>
      <c r="N41" s="21">
        <v>15695255.07</v>
      </c>
      <c r="O41" s="21">
        <v>2291090.39</v>
      </c>
      <c r="P41" s="21">
        <v>3235968.46</v>
      </c>
      <c r="Q41" s="21">
        <v>2590017.2999999998</v>
      </c>
      <c r="R41" s="21">
        <v>6933289.0499999998</v>
      </c>
      <c r="S41" s="21">
        <v>10560058</v>
      </c>
      <c r="T41" s="21">
        <v>11521239</v>
      </c>
      <c r="U41" s="21">
        <v>11521239</v>
      </c>
      <c r="V41" s="21">
        <v>13903245</v>
      </c>
      <c r="W41" s="21">
        <v>4477</v>
      </c>
      <c r="X41" s="21">
        <v>1273020.3899999997</v>
      </c>
      <c r="Y41" s="21">
        <v>8602872.3399999999</v>
      </c>
      <c r="Z41" s="21">
        <v>8358945.7000000002</v>
      </c>
      <c r="AB41" s="17">
        <f t="shared" si="19"/>
        <v>1.8782229342597227E-4</v>
      </c>
      <c r="AC41" s="17">
        <f t="shared" si="20"/>
        <v>3.6373667119223165E-4</v>
      </c>
      <c r="AD41" s="17">
        <f t="shared" si="21"/>
        <v>8.8985963952842642E-4</v>
      </c>
      <c r="AE41" s="17">
        <f t="shared" si="22"/>
        <v>1.1047989349430936E-3</v>
      </c>
      <c r="AF41" s="17">
        <f t="shared" si="23"/>
        <v>1.1891459308272739E-2</v>
      </c>
      <c r="AG41" s="17">
        <f t="shared" si="24"/>
        <v>6.3967962994257818E-2</v>
      </c>
      <c r="AH41" s="17">
        <f t="shared" si="25"/>
        <v>2.0443921005371037E-2</v>
      </c>
      <c r="AI41" s="17">
        <f t="shared" si="26"/>
        <v>0.12889149763238728</v>
      </c>
      <c r="AJ41" s="17">
        <f t="shared" si="27"/>
        <v>0.21482746950168838</v>
      </c>
      <c r="AK41" s="17">
        <f t="shared" si="28"/>
        <v>0.36783362263110042</v>
      </c>
      <c r="AL41" s="17">
        <f t="shared" si="29"/>
        <v>0.95203714439354525</v>
      </c>
      <c r="AM41" s="17">
        <f t="shared" si="30"/>
        <v>0.97432215544108391</v>
      </c>
      <c r="AN41" s="17">
        <f t="shared" si="31"/>
        <v>0.99804971963815881</v>
      </c>
      <c r="AO41" s="17">
        <f t="shared" si="32"/>
        <v>0.71767053937159331</v>
      </c>
      <c r="AP41" s="17">
        <f t="shared" si="33"/>
        <v>0.23139844877448462</v>
      </c>
      <c r="AQ41" s="17">
        <f t="shared" si="34"/>
        <v>0.45338625539998328</v>
      </c>
      <c r="AR41" s="20">
        <f t="shared" si="14"/>
        <v>0.95851607027881547</v>
      </c>
      <c r="AS41" s="20">
        <f t="shared" si="15"/>
        <v>1.8920377074102683</v>
      </c>
      <c r="AT41" s="20">
        <f t="shared" si="16"/>
        <v>4.7174833265897904</v>
      </c>
      <c r="AU41" s="20">
        <f t="shared" si="17"/>
        <v>6.424906486946826</v>
      </c>
    </row>
    <row r="42" spans="1:47" ht="16.5" customHeight="1" x14ac:dyDescent="0.25">
      <c r="A42" s="22" t="s">
        <v>80</v>
      </c>
      <c r="B42" s="16" t="s">
        <v>79</v>
      </c>
      <c r="C42" s="21">
        <v>2295567.39</v>
      </c>
      <c r="D42" s="21">
        <v>4508988.8499999996</v>
      </c>
      <c r="E42" s="21">
        <v>11192889.640000001</v>
      </c>
      <c r="F42" s="21">
        <v>15292234.75</v>
      </c>
      <c r="G42" s="21">
        <v>125574.5</v>
      </c>
      <c r="H42" s="21">
        <v>736990.19</v>
      </c>
      <c r="I42" s="21">
        <v>235539.3</v>
      </c>
      <c r="J42" s="21">
        <v>1792010.07</v>
      </c>
      <c r="K42" s="21">
        <v>10685632.5</v>
      </c>
      <c r="L42" s="21">
        <v>12258229.189999999</v>
      </c>
      <c r="M42" s="21">
        <v>11756778.300000001</v>
      </c>
      <c r="N42" s="21">
        <v>15695255.07</v>
      </c>
      <c r="O42" s="21">
        <v>2291090.39</v>
      </c>
      <c r="P42" s="21">
        <v>3235968.46</v>
      </c>
      <c r="Q42" s="21">
        <v>2590017.2999999998</v>
      </c>
      <c r="R42" s="21">
        <v>6933289.0499999998</v>
      </c>
      <c r="S42" s="21">
        <v>10560058</v>
      </c>
      <c r="T42" s="21">
        <v>11521239</v>
      </c>
      <c r="U42" s="21">
        <v>11521239</v>
      </c>
      <c r="V42" s="21">
        <v>13903245</v>
      </c>
      <c r="W42" s="21">
        <v>4477</v>
      </c>
      <c r="X42" s="21">
        <v>1273020.3899999997</v>
      </c>
      <c r="Y42" s="21">
        <v>8602872.3399999999</v>
      </c>
      <c r="Z42" s="21">
        <v>8358945.7000000002</v>
      </c>
      <c r="AB42" s="17">
        <f t="shared" ref="AB42:AB73" si="35">C42/C$207</f>
        <v>1.8782229342597227E-4</v>
      </c>
      <c r="AC42" s="17">
        <f t="shared" ref="AC42:AC73" si="36">D42/D$207</f>
        <v>3.6373667119223165E-4</v>
      </c>
      <c r="AD42" s="17">
        <f t="shared" ref="AD42:AD73" si="37">E42/E$207</f>
        <v>8.8985963952842642E-4</v>
      </c>
      <c r="AE42" s="17">
        <f t="shared" ref="AE42:AE73" si="38">F42/F$207</f>
        <v>1.1047989349430936E-3</v>
      </c>
      <c r="AF42" s="17">
        <f t="shared" si="23"/>
        <v>1.1891459308272739E-2</v>
      </c>
      <c r="AG42" s="17">
        <f t="shared" si="24"/>
        <v>6.3967962994257818E-2</v>
      </c>
      <c r="AH42" s="17">
        <f t="shared" si="25"/>
        <v>2.0443921005371037E-2</v>
      </c>
      <c r="AI42" s="17">
        <f t="shared" si="26"/>
        <v>0.12889149763238728</v>
      </c>
      <c r="AJ42" s="17">
        <f t="shared" si="27"/>
        <v>0.21482746950168838</v>
      </c>
      <c r="AK42" s="17">
        <f t="shared" si="28"/>
        <v>0.36783362263110042</v>
      </c>
      <c r="AL42" s="17">
        <f t="shared" si="29"/>
        <v>0.95203714439354525</v>
      </c>
      <c r="AM42" s="17">
        <f t="shared" si="30"/>
        <v>0.97432215544108391</v>
      </c>
      <c r="AN42" s="17">
        <f t="shared" si="31"/>
        <v>0.99804971963815881</v>
      </c>
      <c r="AO42" s="17">
        <f t="shared" si="32"/>
        <v>0.71767053937159331</v>
      </c>
      <c r="AP42" s="17">
        <f t="shared" si="33"/>
        <v>0.23139844877448462</v>
      </c>
      <c r="AQ42" s="17">
        <f t="shared" si="34"/>
        <v>0.45338625539998328</v>
      </c>
      <c r="AR42" s="20">
        <f t="shared" si="14"/>
        <v>0.95851607027881547</v>
      </c>
      <c r="AS42" s="20">
        <f t="shared" si="15"/>
        <v>1.8920377074102683</v>
      </c>
      <c r="AT42" s="20">
        <f t="shared" si="16"/>
        <v>4.7174833265897904</v>
      </c>
      <c r="AU42" s="20">
        <f t="shared" si="17"/>
        <v>6.424906486946826</v>
      </c>
    </row>
    <row r="43" spans="1:47" ht="16.5" customHeight="1" x14ac:dyDescent="0.25">
      <c r="A43" s="22" t="s">
        <v>83</v>
      </c>
      <c r="B43" s="16" t="s">
        <v>84</v>
      </c>
      <c r="C43" s="21">
        <v>19276822.949999999</v>
      </c>
      <c r="D43" s="21">
        <v>20913573.859999999</v>
      </c>
      <c r="E43" s="21">
        <v>21625786.149999999</v>
      </c>
      <c r="F43" s="21">
        <v>23167726.100000001</v>
      </c>
      <c r="G43" s="21">
        <v>1970743.57</v>
      </c>
      <c r="H43" s="21">
        <v>759206.89</v>
      </c>
      <c r="I43" s="21">
        <v>1657003.89</v>
      </c>
      <c r="J43" s="21">
        <v>-1362028.47</v>
      </c>
      <c r="K43" s="21">
        <v>20351430.57</v>
      </c>
      <c r="L43" s="21">
        <v>22129129.890000001</v>
      </c>
      <c r="M43" s="21">
        <v>23026926.890000001</v>
      </c>
      <c r="N43" s="21">
        <v>25167277.530000001</v>
      </c>
      <c r="O43" s="21">
        <v>19237816.25</v>
      </c>
      <c r="P43" s="21">
        <v>20850596.550000001</v>
      </c>
      <c r="Q43" s="21">
        <v>20927438.969999999</v>
      </c>
      <c r="R43" s="21">
        <v>23028023.710000001</v>
      </c>
      <c r="S43" s="21">
        <v>18380687</v>
      </c>
      <c r="T43" s="21">
        <v>21369923</v>
      </c>
      <c r="U43" s="21">
        <v>21369923</v>
      </c>
      <c r="V43" s="21">
        <v>26529306</v>
      </c>
      <c r="W43" s="21">
        <v>39006.699999999255</v>
      </c>
      <c r="X43" s="21">
        <v>62977.309999998659</v>
      </c>
      <c r="Y43" s="21">
        <v>698347.1799999997</v>
      </c>
      <c r="Z43" s="21">
        <v>139702.3900000006</v>
      </c>
      <c r="AB43" s="17">
        <f t="shared" si="35"/>
        <v>1.5772210008765703E-3</v>
      </c>
      <c r="AC43" s="17">
        <f t="shared" si="36"/>
        <v>1.6870819582020637E-3</v>
      </c>
      <c r="AD43" s="17">
        <f t="shared" si="37"/>
        <v>1.7192981336281482E-3</v>
      </c>
      <c r="AE43" s="17">
        <f t="shared" si="38"/>
        <v>1.673769696762817E-3</v>
      </c>
      <c r="AF43" s="17">
        <f t="shared" si="23"/>
        <v>0.10721816709027253</v>
      </c>
      <c r="AG43" s="17">
        <f t="shared" si="24"/>
        <v>3.5526889357533016E-2</v>
      </c>
      <c r="AH43" s="17">
        <f t="shared" si="25"/>
        <v>7.7539066940016582E-2</v>
      </c>
      <c r="AI43" s="17">
        <f t="shared" si="26"/>
        <v>-5.1340523947365976E-2</v>
      </c>
      <c r="AJ43" s="17">
        <f t="shared" si="27"/>
        <v>0.94719744067603395</v>
      </c>
      <c r="AK43" s="17">
        <f t="shared" si="28"/>
        <v>0.94506986781485236</v>
      </c>
      <c r="AL43" s="17">
        <f t="shared" si="29"/>
        <v>0.9391520741480931</v>
      </c>
      <c r="AM43" s="17">
        <f t="shared" si="30"/>
        <v>0.92054955377606951</v>
      </c>
      <c r="AN43" s="17">
        <f t="shared" si="31"/>
        <v>0.99797649747050254</v>
      </c>
      <c r="AO43" s="17">
        <f t="shared" si="32"/>
        <v>0.99698868732711188</v>
      </c>
      <c r="AP43" s="17">
        <f t="shared" si="33"/>
        <v>0.9677076627339164</v>
      </c>
      <c r="AQ43" s="17">
        <f t="shared" si="34"/>
        <v>0.99396995676671085</v>
      </c>
      <c r="AR43" s="20">
        <f t="shared" si="14"/>
        <v>8.0490534331446835</v>
      </c>
      <c r="AS43" s="20">
        <f t="shared" si="15"/>
        <v>8.7756416474238392</v>
      </c>
      <c r="AT43" s="20">
        <f t="shared" si="16"/>
        <v>9.1146512534560653</v>
      </c>
      <c r="AU43" s="20">
        <f t="shared" si="17"/>
        <v>9.7337293169461248</v>
      </c>
    </row>
    <row r="44" spans="1:47" ht="16.5" customHeight="1" x14ac:dyDescent="0.25">
      <c r="A44" s="22" t="s">
        <v>85</v>
      </c>
      <c r="B44" s="16" t="s">
        <v>84</v>
      </c>
      <c r="C44" s="21">
        <v>19276822.949999999</v>
      </c>
      <c r="D44" s="21">
        <v>20913573.859999999</v>
      </c>
      <c r="E44" s="21">
        <v>21625786.149999999</v>
      </c>
      <c r="F44" s="21">
        <v>23167726.100000001</v>
      </c>
      <c r="G44" s="21">
        <v>1970743.57</v>
      </c>
      <c r="H44" s="21">
        <v>759206.89</v>
      </c>
      <c r="I44" s="21">
        <v>1657003.89</v>
      </c>
      <c r="J44" s="21">
        <v>-1362028.47</v>
      </c>
      <c r="K44" s="21">
        <v>20351430.57</v>
      </c>
      <c r="L44" s="21">
        <v>22129129.890000001</v>
      </c>
      <c r="M44" s="21">
        <v>23026926.890000001</v>
      </c>
      <c r="N44" s="21">
        <v>25167277.530000001</v>
      </c>
      <c r="O44" s="21">
        <v>19237816.25</v>
      </c>
      <c r="P44" s="21">
        <v>20850596.550000001</v>
      </c>
      <c r="Q44" s="21">
        <v>20927438.969999999</v>
      </c>
      <c r="R44" s="21">
        <v>23028023.710000001</v>
      </c>
      <c r="S44" s="21">
        <v>18380687</v>
      </c>
      <c r="T44" s="21">
        <v>21369923</v>
      </c>
      <c r="U44" s="21">
        <v>21369923</v>
      </c>
      <c r="V44" s="21">
        <v>26529306</v>
      </c>
      <c r="W44" s="21">
        <v>39006.699999999255</v>
      </c>
      <c r="X44" s="21">
        <v>62977.309999998659</v>
      </c>
      <c r="Y44" s="21">
        <v>698347.1799999997</v>
      </c>
      <c r="Z44" s="21">
        <v>139702.3900000006</v>
      </c>
      <c r="AB44" s="17">
        <f t="shared" si="35"/>
        <v>1.5772210008765703E-3</v>
      </c>
      <c r="AC44" s="17">
        <f t="shared" si="36"/>
        <v>1.6870819582020637E-3</v>
      </c>
      <c r="AD44" s="17">
        <f t="shared" si="37"/>
        <v>1.7192981336281482E-3</v>
      </c>
      <c r="AE44" s="17">
        <f t="shared" si="38"/>
        <v>1.673769696762817E-3</v>
      </c>
      <c r="AF44" s="17">
        <f t="shared" si="23"/>
        <v>0.10721816709027253</v>
      </c>
      <c r="AG44" s="17">
        <f t="shared" si="24"/>
        <v>3.5526889357533016E-2</v>
      </c>
      <c r="AH44" s="17">
        <f t="shared" si="25"/>
        <v>7.7539066940016582E-2</v>
      </c>
      <c r="AI44" s="17">
        <f t="shared" si="26"/>
        <v>-5.1340523947365976E-2</v>
      </c>
      <c r="AJ44" s="17">
        <f t="shared" si="27"/>
        <v>0.94719744067603395</v>
      </c>
      <c r="AK44" s="17">
        <f t="shared" si="28"/>
        <v>0.94506986781485236</v>
      </c>
      <c r="AL44" s="17">
        <f t="shared" si="29"/>
        <v>0.9391520741480931</v>
      </c>
      <c r="AM44" s="17">
        <f t="shared" si="30"/>
        <v>0.92054955377606951</v>
      </c>
      <c r="AN44" s="17">
        <f t="shared" si="31"/>
        <v>0.99797649747050254</v>
      </c>
      <c r="AO44" s="17">
        <f t="shared" si="32"/>
        <v>0.99698868732711188</v>
      </c>
      <c r="AP44" s="17">
        <f t="shared" si="33"/>
        <v>0.9677076627339164</v>
      </c>
      <c r="AQ44" s="17">
        <f t="shared" si="34"/>
        <v>0.99396995676671085</v>
      </c>
      <c r="AR44" s="20">
        <f t="shared" si="14"/>
        <v>8.0490534331446835</v>
      </c>
      <c r="AS44" s="20">
        <f t="shared" si="15"/>
        <v>8.7756416474238392</v>
      </c>
      <c r="AT44" s="20">
        <f t="shared" si="16"/>
        <v>9.1146512534560653</v>
      </c>
      <c r="AU44" s="20">
        <f t="shared" si="17"/>
        <v>9.7337293169461248</v>
      </c>
    </row>
    <row r="45" spans="1:47" ht="16.5" customHeight="1" x14ac:dyDescent="0.25">
      <c r="A45" s="22" t="s">
        <v>86</v>
      </c>
      <c r="B45" s="16" t="s">
        <v>87</v>
      </c>
      <c r="C45" s="21">
        <v>25315116.949999999</v>
      </c>
      <c r="D45" s="21">
        <v>26409350.350000001</v>
      </c>
      <c r="E45" s="21">
        <v>27712808.989999998</v>
      </c>
      <c r="F45" s="21">
        <v>30112865.399999999</v>
      </c>
      <c r="G45" s="21">
        <v>-8725804.1799999997</v>
      </c>
      <c r="H45" s="21">
        <v>599789.29</v>
      </c>
      <c r="I45" s="21">
        <v>1233168.01</v>
      </c>
      <c r="J45" s="21">
        <v>1967436.64</v>
      </c>
      <c r="K45" s="21">
        <v>25901913.82</v>
      </c>
      <c r="L45" s="21">
        <v>27884462.289999999</v>
      </c>
      <c r="M45" s="21">
        <v>28517841.010000002</v>
      </c>
      <c r="N45" s="21">
        <v>30934746.640000001</v>
      </c>
      <c r="O45" s="21">
        <v>25288554.57</v>
      </c>
      <c r="P45" s="21">
        <v>26405362.129999999</v>
      </c>
      <c r="Q45" s="21">
        <v>27712578.260000002</v>
      </c>
      <c r="R45" s="21">
        <v>29808022.48</v>
      </c>
      <c r="S45" s="21">
        <v>34627718</v>
      </c>
      <c r="T45" s="21">
        <v>27284673</v>
      </c>
      <c r="U45" s="21">
        <v>27284673</v>
      </c>
      <c r="V45" s="21">
        <v>28967310</v>
      </c>
      <c r="W45" s="21">
        <v>26562.379999998957</v>
      </c>
      <c r="X45" s="21">
        <v>3988.2200000025332</v>
      </c>
      <c r="Y45" s="21">
        <v>230.72999999672174</v>
      </c>
      <c r="Z45" s="21">
        <v>304842.91999999806</v>
      </c>
      <c r="AB45" s="17">
        <f t="shared" si="35"/>
        <v>2.0712715055146796E-3</v>
      </c>
      <c r="AC45" s="17">
        <f t="shared" si="36"/>
        <v>2.1304220312406402E-3</v>
      </c>
      <c r="AD45" s="17">
        <f t="shared" si="37"/>
        <v>2.2032299979115612E-3</v>
      </c>
      <c r="AE45" s="17">
        <f t="shared" si="38"/>
        <v>2.1755264790193421E-3</v>
      </c>
      <c r="AF45" s="17">
        <f t="shared" si="23"/>
        <v>-0.25198900429996568</v>
      </c>
      <c r="AG45" s="17">
        <f t="shared" si="24"/>
        <v>2.1982645348177714E-2</v>
      </c>
      <c r="AH45" s="17">
        <f t="shared" si="25"/>
        <v>4.5196363907311625E-2</v>
      </c>
      <c r="AI45" s="17">
        <f t="shared" si="26"/>
        <v>6.7919204095927443E-2</v>
      </c>
      <c r="AJ45" s="17">
        <f t="shared" si="27"/>
        <v>0.97734542420000992</v>
      </c>
      <c r="AK45" s="17">
        <f t="shared" si="28"/>
        <v>0.94709914343483659</v>
      </c>
      <c r="AL45" s="17">
        <f t="shared" si="29"/>
        <v>0.97177093386144786</v>
      </c>
      <c r="AM45" s="17">
        <f t="shared" si="30"/>
        <v>0.97343177723210206</v>
      </c>
      <c r="AN45" s="17">
        <f t="shared" si="31"/>
        <v>0.99895073050413075</v>
      </c>
      <c r="AO45" s="17">
        <f t="shared" si="32"/>
        <v>0.99984898454724758</v>
      </c>
      <c r="AP45" s="17">
        <f t="shared" si="33"/>
        <v>0.99999167424709345</v>
      </c>
      <c r="AQ45" s="17">
        <f t="shared" si="34"/>
        <v>0.98987665517875301</v>
      </c>
      <c r="AR45" s="20">
        <f t="shared" si="14"/>
        <v>10.57034810795192</v>
      </c>
      <c r="AS45" s="20">
        <f t="shared" si="15"/>
        <v>11.081749889536448</v>
      </c>
      <c r="AT45" s="20">
        <f t="shared" si="16"/>
        <v>11.680157541809967</v>
      </c>
      <c r="AU45" s="20">
        <f t="shared" si="17"/>
        <v>12.651672395299622</v>
      </c>
    </row>
    <row r="46" spans="1:47" ht="16.5" customHeight="1" x14ac:dyDescent="0.25">
      <c r="A46" s="22" t="s">
        <v>88</v>
      </c>
      <c r="B46" s="16" t="s">
        <v>87</v>
      </c>
      <c r="C46" s="21">
        <v>25315116.949999999</v>
      </c>
      <c r="D46" s="21">
        <v>26409350.350000001</v>
      </c>
      <c r="E46" s="21">
        <v>27712808.989999998</v>
      </c>
      <c r="F46" s="21">
        <v>30112865.399999999</v>
      </c>
      <c r="G46" s="21">
        <v>-8725804.1799999997</v>
      </c>
      <c r="H46" s="21">
        <v>599789.29</v>
      </c>
      <c r="I46" s="21">
        <v>1233168.01</v>
      </c>
      <c r="J46" s="21">
        <v>1967436.64</v>
      </c>
      <c r="K46" s="21">
        <v>25901913.82</v>
      </c>
      <c r="L46" s="21">
        <v>27884462.289999999</v>
      </c>
      <c r="M46" s="21">
        <v>28517841.010000002</v>
      </c>
      <c r="N46" s="21">
        <v>30934746.640000001</v>
      </c>
      <c r="O46" s="21">
        <v>25288554.57</v>
      </c>
      <c r="P46" s="21">
        <v>26405362.129999999</v>
      </c>
      <c r="Q46" s="21">
        <v>27712578.260000002</v>
      </c>
      <c r="R46" s="21">
        <v>29808022.48</v>
      </c>
      <c r="S46" s="21">
        <v>34627718</v>
      </c>
      <c r="T46" s="21">
        <v>27284673</v>
      </c>
      <c r="U46" s="21">
        <v>27284673</v>
      </c>
      <c r="V46" s="21">
        <v>28967310</v>
      </c>
      <c r="W46" s="21">
        <v>26562.379999998957</v>
      </c>
      <c r="X46" s="21">
        <v>3988.2200000025332</v>
      </c>
      <c r="Y46" s="21">
        <v>230.72999999672174</v>
      </c>
      <c r="Z46" s="21">
        <v>304842.91999999806</v>
      </c>
      <c r="AB46" s="17">
        <f t="shared" si="35"/>
        <v>2.0712715055146796E-3</v>
      </c>
      <c r="AC46" s="17">
        <f t="shared" si="36"/>
        <v>2.1304220312406402E-3</v>
      </c>
      <c r="AD46" s="17">
        <f t="shared" si="37"/>
        <v>2.2032299979115612E-3</v>
      </c>
      <c r="AE46" s="17">
        <f t="shared" si="38"/>
        <v>2.1755264790193421E-3</v>
      </c>
      <c r="AF46" s="17">
        <f t="shared" si="23"/>
        <v>-0.25198900429996568</v>
      </c>
      <c r="AG46" s="17">
        <f t="shared" si="24"/>
        <v>2.1982645348177714E-2</v>
      </c>
      <c r="AH46" s="17">
        <f t="shared" si="25"/>
        <v>4.5196363907311625E-2</v>
      </c>
      <c r="AI46" s="17">
        <f t="shared" si="26"/>
        <v>6.7919204095927443E-2</v>
      </c>
      <c r="AJ46" s="17">
        <f t="shared" si="27"/>
        <v>0.97734542420000992</v>
      </c>
      <c r="AK46" s="17">
        <f t="shared" si="28"/>
        <v>0.94709914343483659</v>
      </c>
      <c r="AL46" s="17">
        <f t="shared" si="29"/>
        <v>0.97177093386144786</v>
      </c>
      <c r="AM46" s="17">
        <f t="shared" si="30"/>
        <v>0.97343177723210206</v>
      </c>
      <c r="AN46" s="17">
        <f t="shared" si="31"/>
        <v>0.99895073050413075</v>
      </c>
      <c r="AO46" s="17">
        <f t="shared" si="32"/>
        <v>0.99984898454724758</v>
      </c>
      <c r="AP46" s="17">
        <f t="shared" si="33"/>
        <v>0.99999167424709345</v>
      </c>
      <c r="AQ46" s="17">
        <f t="shared" si="34"/>
        <v>0.98987665517875301</v>
      </c>
      <c r="AR46" s="20">
        <f t="shared" si="14"/>
        <v>10.57034810795192</v>
      </c>
      <c r="AS46" s="20">
        <f t="shared" si="15"/>
        <v>11.081749889536448</v>
      </c>
      <c r="AT46" s="20">
        <f t="shared" si="16"/>
        <v>11.680157541809967</v>
      </c>
      <c r="AU46" s="20">
        <f t="shared" si="17"/>
        <v>12.651672395299622</v>
      </c>
    </row>
    <row r="47" spans="1:47" ht="16.5" customHeight="1" x14ac:dyDescent="0.25">
      <c r="A47" s="22" t="s">
        <v>89</v>
      </c>
      <c r="B47" s="16" t="s">
        <v>90</v>
      </c>
      <c r="C47" s="21">
        <v>4627037085.6499996</v>
      </c>
      <c r="D47" s="21">
        <v>4311709564.0100002</v>
      </c>
      <c r="E47" s="21">
        <v>4462916195.75</v>
      </c>
      <c r="F47" s="21">
        <v>4713012948.6300001</v>
      </c>
      <c r="G47" s="21">
        <v>1255430232.46</v>
      </c>
      <c r="H47" s="21">
        <v>180940130.66</v>
      </c>
      <c r="I47" s="21">
        <v>345592760.77000004</v>
      </c>
      <c r="J47" s="21">
        <v>232940085.56999999</v>
      </c>
      <c r="K47" s="21">
        <v>4661659952.8500004</v>
      </c>
      <c r="L47" s="21">
        <v>4362258010.3500004</v>
      </c>
      <c r="M47" s="21">
        <v>4526762736.6999998</v>
      </c>
      <c r="N47" s="21">
        <v>4756781804.499999</v>
      </c>
      <c r="O47" s="21">
        <v>4201129528.73</v>
      </c>
      <c r="P47" s="21">
        <v>4272646685.1500001</v>
      </c>
      <c r="Q47" s="21">
        <v>4366306010.3299999</v>
      </c>
      <c r="R47" s="21">
        <v>4521693759.1699991</v>
      </c>
      <c r="S47" s="21">
        <v>3406229720.3900003</v>
      </c>
      <c r="T47" s="21">
        <v>4181317879.6900001</v>
      </c>
      <c r="U47" s="21">
        <v>4181169975.9299998</v>
      </c>
      <c r="V47" s="21">
        <v>4523841718.9300003</v>
      </c>
      <c r="W47" s="21">
        <v>425907556.9199996</v>
      </c>
      <c r="X47" s="21">
        <v>39062878.860000469</v>
      </c>
      <c r="Y47" s="21">
        <v>96610185.419999614</v>
      </c>
      <c r="Z47" s="21">
        <v>191319189.46000016</v>
      </c>
      <c r="AB47" s="17">
        <f t="shared" si="35"/>
        <v>0.37858209738456416</v>
      </c>
      <c r="AC47" s="17">
        <f t="shared" si="36"/>
        <v>0.34782230254588142</v>
      </c>
      <c r="AD47" s="17">
        <f t="shared" si="37"/>
        <v>0.35481177112684115</v>
      </c>
      <c r="AE47" s="17">
        <f t="shared" si="38"/>
        <v>0.3404951448328658</v>
      </c>
      <c r="AF47" s="17">
        <f t="shared" si="23"/>
        <v>0.36856886807865036</v>
      </c>
      <c r="AG47" s="17">
        <f t="shared" si="24"/>
        <v>4.3273469242528569E-2</v>
      </c>
      <c r="AH47" s="17">
        <f t="shared" si="25"/>
        <v>8.2654559073057368E-2</v>
      </c>
      <c r="AI47" s="17">
        <f t="shared" si="26"/>
        <v>5.149165245885217E-2</v>
      </c>
      <c r="AJ47" s="17">
        <f t="shared" si="27"/>
        <v>0.9925728458209756</v>
      </c>
      <c r="AK47" s="17">
        <f t="shared" si="28"/>
        <v>0.98841232081640573</v>
      </c>
      <c r="AL47" s="17">
        <f t="shared" si="29"/>
        <v>0.98589576157098446</v>
      </c>
      <c r="AM47" s="17">
        <f t="shared" si="30"/>
        <v>0.99079864125182437</v>
      </c>
      <c r="AN47" s="17">
        <f t="shared" si="31"/>
        <v>0.90795242202815218</v>
      </c>
      <c r="AO47" s="17">
        <f t="shared" si="32"/>
        <v>0.99094028058242623</v>
      </c>
      <c r="AP47" s="17">
        <f t="shared" si="33"/>
        <v>0.9783526776702639</v>
      </c>
      <c r="AQ47" s="17">
        <f t="shared" si="34"/>
        <v>0.95940618208663853</v>
      </c>
      <c r="AR47" s="20">
        <f t="shared" si="14"/>
        <v>1932.0231781004609</v>
      </c>
      <c r="AS47" s="20">
        <f t="shared" si="15"/>
        <v>1809.2564319622147</v>
      </c>
      <c r="AT47" s="20">
        <f t="shared" si="16"/>
        <v>1880.9917205096433</v>
      </c>
      <c r="AU47" s="20">
        <f t="shared" si="17"/>
        <v>1980.1335750955088</v>
      </c>
    </row>
    <row r="48" spans="1:47" ht="16.5" customHeight="1" x14ac:dyDescent="0.25">
      <c r="A48" s="22" t="s">
        <v>91</v>
      </c>
      <c r="B48" s="16" t="s">
        <v>92</v>
      </c>
      <c r="C48" s="21">
        <v>1421157549.3499999</v>
      </c>
      <c r="D48" s="21">
        <v>1384050117.24</v>
      </c>
      <c r="E48" s="21">
        <v>1444284175.8099999</v>
      </c>
      <c r="F48" s="21">
        <v>1504331181.1500001</v>
      </c>
      <c r="G48" s="21">
        <v>163801348.09</v>
      </c>
      <c r="H48" s="21">
        <v>40730290.18</v>
      </c>
      <c r="I48" s="21">
        <v>84045440.280000001</v>
      </c>
      <c r="J48" s="21">
        <v>60960364.609999999</v>
      </c>
      <c r="K48" s="21">
        <v>1352007941.0899999</v>
      </c>
      <c r="L48" s="21">
        <v>1460157907.1800001</v>
      </c>
      <c r="M48" s="21">
        <v>1503473057.28</v>
      </c>
      <c r="N48" s="21">
        <v>1599296641.6099999</v>
      </c>
      <c r="O48" s="21">
        <v>1335481445.4200001</v>
      </c>
      <c r="P48" s="21">
        <v>1381693886.05</v>
      </c>
      <c r="Q48" s="21">
        <v>1438200848.6500001</v>
      </c>
      <c r="R48" s="21">
        <v>1491013903.0799999</v>
      </c>
      <c r="S48" s="21">
        <v>1188206593</v>
      </c>
      <c r="T48" s="21">
        <v>1419427617</v>
      </c>
      <c r="U48" s="21">
        <v>1419427617</v>
      </c>
      <c r="V48" s="21">
        <v>1538336277</v>
      </c>
      <c r="W48" s="21">
        <v>85676103.929999828</v>
      </c>
      <c r="X48" s="21">
        <v>2356231.1900000572</v>
      </c>
      <c r="Y48" s="21">
        <v>6083327.1599998474</v>
      </c>
      <c r="Z48" s="21">
        <v>13317278.070000172</v>
      </c>
      <c r="AB48" s="17">
        <f t="shared" si="35"/>
        <v>0.11627847276509332</v>
      </c>
      <c r="AC48" s="17">
        <f t="shared" si="36"/>
        <v>0.11165026110190882</v>
      </c>
      <c r="AD48" s="17">
        <f t="shared" si="37"/>
        <v>0.11482380666650592</v>
      </c>
      <c r="AE48" s="17">
        <f t="shared" si="38"/>
        <v>0.10868153111082773</v>
      </c>
      <c r="AF48" s="17">
        <f t="shared" si="23"/>
        <v>0.13785594950826871</v>
      </c>
      <c r="AG48" s="17">
        <f t="shared" si="24"/>
        <v>2.8694869461596505E-2</v>
      </c>
      <c r="AH48" s="17">
        <f t="shared" si="25"/>
        <v>5.9210796854602836E-2</v>
      </c>
      <c r="AI48" s="17">
        <f t="shared" si="26"/>
        <v>3.962746346259375E-2</v>
      </c>
      <c r="AJ48" s="17">
        <f t="shared" si="27"/>
        <v>1.0511458595459513</v>
      </c>
      <c r="AK48" s="17">
        <f t="shared" si="28"/>
        <v>0.94787701414637626</v>
      </c>
      <c r="AL48" s="17">
        <f t="shared" si="29"/>
        <v>0.96063189747006095</v>
      </c>
      <c r="AM48" s="17">
        <f t="shared" si="30"/>
        <v>0.94062048403703347</v>
      </c>
      <c r="AN48" s="17">
        <f t="shared" si="31"/>
        <v>0.93971385933305862</v>
      </c>
      <c r="AO48" s="17">
        <f t="shared" si="32"/>
        <v>0.99829758246421108</v>
      </c>
      <c r="AP48" s="17">
        <f t="shared" si="33"/>
        <v>0.99578799846879984</v>
      </c>
      <c r="AQ48" s="17">
        <f t="shared" si="34"/>
        <v>0.99114737616498805</v>
      </c>
      <c r="AR48" s="20">
        <f t="shared" si="14"/>
        <v>593.40551507400244</v>
      </c>
      <c r="AS48" s="20">
        <f t="shared" si="15"/>
        <v>580.7676838153377</v>
      </c>
      <c r="AT48" s="20">
        <f t="shared" si="16"/>
        <v>608.72453292956368</v>
      </c>
      <c r="AU48" s="20">
        <f t="shared" si="17"/>
        <v>632.03235644071026</v>
      </c>
    </row>
    <row r="49" spans="1:47" ht="16.5" customHeight="1" x14ac:dyDescent="0.25">
      <c r="A49" s="22" t="s">
        <v>93</v>
      </c>
      <c r="B49" s="16" t="s">
        <v>94</v>
      </c>
      <c r="C49" s="21">
        <v>3062445969.2399998</v>
      </c>
      <c r="D49" s="21">
        <v>2782983640.0500002</v>
      </c>
      <c r="E49" s="21">
        <v>2857557585.3099999</v>
      </c>
      <c r="F49" s="21">
        <v>3016596961.27</v>
      </c>
      <c r="G49" s="21">
        <v>1087427407.6900001</v>
      </c>
      <c r="H49" s="21">
        <v>148917273.56</v>
      </c>
      <c r="I49" s="21">
        <v>269619195.19999999</v>
      </c>
      <c r="J49" s="21">
        <v>184629655.22999999</v>
      </c>
      <c r="K49" s="21">
        <v>3196419876.0799999</v>
      </c>
      <c r="L49" s="21">
        <v>2769424263.25</v>
      </c>
      <c r="M49" s="21">
        <v>2889978281.1300001</v>
      </c>
      <c r="N49" s="21">
        <v>2966569554.1599998</v>
      </c>
      <c r="O49" s="21">
        <v>2738734598.71</v>
      </c>
      <c r="P49" s="21">
        <v>2746566240.4899998</v>
      </c>
      <c r="Q49" s="21">
        <v>2767093086.5700002</v>
      </c>
      <c r="R49" s="21">
        <v>2838995640.73</v>
      </c>
      <c r="S49" s="21">
        <v>2108992468.3900001</v>
      </c>
      <c r="T49" s="21">
        <v>2620506989.6900001</v>
      </c>
      <c r="U49" s="21">
        <v>2620359085.9299998</v>
      </c>
      <c r="V49" s="21">
        <v>2781939898.9299998</v>
      </c>
      <c r="W49" s="21">
        <v>323711370.52999973</v>
      </c>
      <c r="X49" s="21">
        <v>36417399.56000042</v>
      </c>
      <c r="Y49" s="21">
        <v>90464498.739999771</v>
      </c>
      <c r="Z49" s="21">
        <v>177601320.53999996</v>
      </c>
      <c r="AB49" s="17">
        <f t="shared" si="35"/>
        <v>0.2505679545464275</v>
      </c>
      <c r="AC49" s="17">
        <f t="shared" si="36"/>
        <v>0.22450115511246538</v>
      </c>
      <c r="AD49" s="17">
        <f t="shared" si="37"/>
        <v>0.22718218838756254</v>
      </c>
      <c r="AE49" s="17">
        <f t="shared" si="38"/>
        <v>0.21793630325768237</v>
      </c>
      <c r="AF49" s="17">
        <f t="shared" si="23"/>
        <v>0.51561464727284667</v>
      </c>
      <c r="AG49" s="17">
        <f t="shared" si="24"/>
        <v>5.6827657451742411E-2</v>
      </c>
      <c r="AH49" s="17">
        <f t="shared" si="25"/>
        <v>0.10289398756365813</v>
      </c>
      <c r="AI49" s="17">
        <f t="shared" si="26"/>
        <v>6.6367233634706826E-2</v>
      </c>
      <c r="AJ49" s="17">
        <f t="shared" si="27"/>
        <v>0.95808626149443732</v>
      </c>
      <c r="AK49" s="17">
        <f t="shared" si="28"/>
        <v>1.0048960995178426</v>
      </c>
      <c r="AL49" s="17">
        <f t="shared" si="29"/>
        <v>0.9887816818445696</v>
      </c>
      <c r="AM49" s="17">
        <f t="shared" si="30"/>
        <v>1.0168637229623849</v>
      </c>
      <c r="AN49" s="17">
        <f t="shared" si="31"/>
        <v>0.89429646309471567</v>
      </c>
      <c r="AO49" s="17">
        <f t="shared" si="32"/>
        <v>0.98691426027953721</v>
      </c>
      <c r="AP49" s="17">
        <f t="shared" si="33"/>
        <v>0.96834202075049847</v>
      </c>
      <c r="AQ49" s="17">
        <f t="shared" si="34"/>
        <v>0.94112527367088872</v>
      </c>
      <c r="AR49" s="20">
        <f t="shared" si="14"/>
        <v>1278.7268579717552</v>
      </c>
      <c r="AS49" s="20">
        <f t="shared" si="15"/>
        <v>1167.7806624162502</v>
      </c>
      <c r="AT49" s="20">
        <f t="shared" si="16"/>
        <v>1204.3789134929866</v>
      </c>
      <c r="AU49" s="20">
        <f t="shared" si="17"/>
        <v>1267.3983692911663</v>
      </c>
    </row>
    <row r="50" spans="1:47" ht="16.5" customHeight="1" x14ac:dyDescent="0.25">
      <c r="A50" s="22" t="s">
        <v>95</v>
      </c>
      <c r="B50" s="16" t="s">
        <v>96</v>
      </c>
      <c r="C50" s="21">
        <v>81718988.819999993</v>
      </c>
      <c r="D50" s="21">
        <v>84022951.849999994</v>
      </c>
      <c r="E50" s="21">
        <v>96326954.590000004</v>
      </c>
      <c r="F50" s="21">
        <v>106848417.34</v>
      </c>
      <c r="G50" s="21">
        <v>4000000</v>
      </c>
      <c r="H50" s="21">
        <v>0</v>
      </c>
      <c r="I50" s="21">
        <v>-7455565.8799999999</v>
      </c>
      <c r="J50" s="21">
        <v>-861821.67</v>
      </c>
      <c r="K50" s="21">
        <v>63672183</v>
      </c>
      <c r="L50" s="21">
        <v>75684923</v>
      </c>
      <c r="M50" s="21">
        <v>68229357.120000005</v>
      </c>
      <c r="N50" s="21">
        <v>96515489.329999998</v>
      </c>
      <c r="O50" s="21">
        <v>68660870.700000003</v>
      </c>
      <c r="P50" s="21">
        <v>83932832.019999996</v>
      </c>
      <c r="Q50" s="21">
        <v>96310240.980000004</v>
      </c>
      <c r="R50" s="21">
        <v>106821893.48</v>
      </c>
      <c r="S50" s="21">
        <v>59672183</v>
      </c>
      <c r="T50" s="21">
        <v>75684923</v>
      </c>
      <c r="U50" s="21">
        <v>75684923</v>
      </c>
      <c r="V50" s="21">
        <v>97377311</v>
      </c>
      <c r="W50" s="21">
        <v>13058118.11999999</v>
      </c>
      <c r="X50" s="21">
        <v>90119.829999998212</v>
      </c>
      <c r="Y50" s="21">
        <v>16713.609999999404</v>
      </c>
      <c r="Z50" s="21">
        <v>26523.859999999404</v>
      </c>
      <c r="AB50" s="17">
        <f t="shared" si="35"/>
        <v>6.6862109836051406E-3</v>
      </c>
      <c r="AC50" s="17">
        <f t="shared" si="36"/>
        <v>6.7780670625664022E-3</v>
      </c>
      <c r="AD50" s="17">
        <f t="shared" si="37"/>
        <v>7.658207294566741E-3</v>
      </c>
      <c r="AE50" s="17">
        <f t="shared" si="38"/>
        <v>7.7193438112495086E-3</v>
      </c>
      <c r="AF50" s="17">
        <f t="shared" si="23"/>
        <v>6.7032908784315795E-2</v>
      </c>
      <c r="AG50" s="17">
        <f t="shared" si="24"/>
        <v>0</v>
      </c>
      <c r="AH50" s="17">
        <f t="shared" si="25"/>
        <v>-9.8507940346322348E-2</v>
      </c>
      <c r="AI50" s="17">
        <f t="shared" si="26"/>
        <v>-8.850333421098474E-3</v>
      </c>
      <c r="AJ50" s="17">
        <f t="shared" si="27"/>
        <v>1.2834331252628797</v>
      </c>
      <c r="AK50" s="17">
        <f t="shared" si="28"/>
        <v>1.1101676333871675</v>
      </c>
      <c r="AL50" s="17">
        <f t="shared" si="29"/>
        <v>1.4118109660711398</v>
      </c>
      <c r="AM50" s="17">
        <f t="shared" si="30"/>
        <v>1.1070597899024297</v>
      </c>
      <c r="AN50" s="17">
        <f t="shared" si="31"/>
        <v>0.84020705213615987</v>
      </c>
      <c r="AO50" s="17">
        <f t="shared" si="32"/>
        <v>0.9989274379438503</v>
      </c>
      <c r="AP50" s="17">
        <f t="shared" si="33"/>
        <v>0.99982649082937236</v>
      </c>
      <c r="AQ50" s="17">
        <f t="shared" si="34"/>
        <v>0.99975176178870673</v>
      </c>
      <c r="AR50" s="20">
        <f t="shared" si="14"/>
        <v>34.121831653526336</v>
      </c>
      <c r="AS50" s="20">
        <f t="shared" si="15"/>
        <v>35.257260214364329</v>
      </c>
      <c r="AT50" s="20">
        <f t="shared" si="16"/>
        <v>40.599060367354511</v>
      </c>
      <c r="AU50" s="20">
        <f t="shared" si="17"/>
        <v>44.891482566847706</v>
      </c>
    </row>
    <row r="51" spans="1:47" ht="16.5" customHeight="1" x14ac:dyDescent="0.25">
      <c r="A51" s="22" t="s">
        <v>97</v>
      </c>
      <c r="B51" s="16" t="s">
        <v>98</v>
      </c>
      <c r="C51" s="21">
        <v>61714578.240000002</v>
      </c>
      <c r="D51" s="21">
        <v>60652854.869999997</v>
      </c>
      <c r="E51" s="21">
        <v>64747480.039999999</v>
      </c>
      <c r="F51" s="21">
        <v>85236388.870000005</v>
      </c>
      <c r="G51" s="21">
        <v>201476.68</v>
      </c>
      <c r="H51" s="21">
        <v>-8707433.0800000001</v>
      </c>
      <c r="I51" s="21">
        <v>-616308.82999999996</v>
      </c>
      <c r="J51" s="21">
        <v>-11788112.6</v>
      </c>
      <c r="K51" s="21">
        <v>49559952.68</v>
      </c>
      <c r="L51" s="21">
        <v>56990916.920000002</v>
      </c>
      <c r="M51" s="21">
        <v>65082041.170000002</v>
      </c>
      <c r="N51" s="21">
        <v>94400119.400000006</v>
      </c>
      <c r="O51" s="21">
        <v>58252613.899999999</v>
      </c>
      <c r="P51" s="21">
        <v>60453726.590000004</v>
      </c>
      <c r="Q51" s="21">
        <v>64701834.130000003</v>
      </c>
      <c r="R51" s="21">
        <v>84862321.879999995</v>
      </c>
      <c r="S51" s="21">
        <v>49358476</v>
      </c>
      <c r="T51" s="21">
        <v>65698350</v>
      </c>
      <c r="U51" s="21">
        <v>65698350</v>
      </c>
      <c r="V51" s="21">
        <v>106188232</v>
      </c>
      <c r="W51" s="21">
        <v>3461964.3400000036</v>
      </c>
      <c r="X51" s="21">
        <v>199128.27999999374</v>
      </c>
      <c r="Y51" s="21">
        <v>45645.909999996424</v>
      </c>
      <c r="Z51" s="21">
        <v>374066.99000000954</v>
      </c>
      <c r="AB51" s="17">
        <f t="shared" si="35"/>
        <v>5.0494590894381904E-3</v>
      </c>
      <c r="AC51" s="17">
        <f t="shared" si="36"/>
        <v>4.8928192689408258E-3</v>
      </c>
      <c r="AD51" s="17">
        <f t="shared" si="37"/>
        <v>5.1475687782059094E-3</v>
      </c>
      <c r="AE51" s="17">
        <f t="shared" si="38"/>
        <v>6.1579666531061698E-3</v>
      </c>
      <c r="AF51" s="17">
        <f t="shared" si="23"/>
        <v>4.0819064186665734E-3</v>
      </c>
      <c r="AG51" s="17">
        <f t="shared" si="24"/>
        <v>-0.13253655654974592</v>
      </c>
      <c r="AH51" s="17">
        <f t="shared" si="25"/>
        <v>-9.3808874956524783E-3</v>
      </c>
      <c r="AI51" s="17">
        <f t="shared" si="26"/>
        <v>-0.11101147818338288</v>
      </c>
      <c r="AJ51" s="17">
        <f t="shared" si="27"/>
        <v>1.2452509516802872</v>
      </c>
      <c r="AK51" s="17">
        <f t="shared" si="28"/>
        <v>1.0642547645818785</v>
      </c>
      <c r="AL51" s="17">
        <f t="shared" si="29"/>
        <v>0.99485939402044721</v>
      </c>
      <c r="AM51" s="17">
        <f t="shared" si="30"/>
        <v>0.90292670614990767</v>
      </c>
      <c r="AN51" s="17">
        <f t="shared" si="31"/>
        <v>0.9439036214986859</v>
      </c>
      <c r="AO51" s="17">
        <f t="shared" si="32"/>
        <v>0.99671691826498865</v>
      </c>
      <c r="AP51" s="17">
        <f t="shared" si="33"/>
        <v>0.99929501642424079</v>
      </c>
      <c r="AQ51" s="17">
        <f t="shared" si="34"/>
        <v>0.99561141673223008</v>
      </c>
      <c r="AR51" s="20">
        <f t="shared" si="14"/>
        <v>25.768973401176993</v>
      </c>
      <c r="AS51" s="20">
        <f t="shared" si="15"/>
        <v>25.450825516262373</v>
      </c>
      <c r="AT51" s="20">
        <f t="shared" si="16"/>
        <v>27.289213719738349</v>
      </c>
      <c r="AU51" s="20">
        <f t="shared" si="17"/>
        <v>35.811366796784576</v>
      </c>
    </row>
    <row r="52" spans="1:47" ht="16.5" customHeight="1" x14ac:dyDescent="0.25">
      <c r="A52" s="22" t="s">
        <v>347</v>
      </c>
      <c r="B52" s="16" t="s">
        <v>374</v>
      </c>
      <c r="C52" s="21">
        <v>0</v>
      </c>
      <c r="D52" s="21">
        <v>0</v>
      </c>
      <c r="E52" s="21">
        <v>0</v>
      </c>
      <c r="F52" s="21">
        <v>71844.009999999995</v>
      </c>
      <c r="G52" s="21">
        <v>0</v>
      </c>
      <c r="H52" s="21">
        <v>0</v>
      </c>
      <c r="I52" s="21">
        <v>0</v>
      </c>
      <c r="J52" s="21">
        <v>-1955701</v>
      </c>
      <c r="K52" s="21">
        <v>0</v>
      </c>
      <c r="L52" s="21">
        <v>0</v>
      </c>
      <c r="M52" s="21">
        <v>0</v>
      </c>
      <c r="N52" s="21">
        <v>110000</v>
      </c>
      <c r="O52" s="21">
        <v>0</v>
      </c>
      <c r="P52" s="21">
        <v>0</v>
      </c>
      <c r="Q52" s="21">
        <v>0</v>
      </c>
      <c r="R52" s="21">
        <v>71844.009999999995</v>
      </c>
      <c r="S52" s="21">
        <v>0</v>
      </c>
      <c r="T52" s="21">
        <v>0</v>
      </c>
      <c r="U52" s="21">
        <v>0</v>
      </c>
      <c r="V52" s="21">
        <v>2065701</v>
      </c>
      <c r="W52" s="21">
        <v>0</v>
      </c>
      <c r="X52" s="21">
        <v>0</v>
      </c>
      <c r="Y52" s="21">
        <v>0</v>
      </c>
      <c r="Z52" s="21">
        <v>0</v>
      </c>
      <c r="AB52" s="17">
        <f t="shared" si="35"/>
        <v>0</v>
      </c>
      <c r="AC52" s="17">
        <f t="shared" si="36"/>
        <v>0</v>
      </c>
      <c r="AD52" s="17">
        <f t="shared" si="37"/>
        <v>0</v>
      </c>
      <c r="AE52" s="17">
        <f t="shared" si="38"/>
        <v>5.1904242269130057E-6</v>
      </c>
      <c r="AF52" s="17" t="str">
        <f t="shared" si="23"/>
        <v/>
      </c>
      <c r="AG52" s="17" t="str">
        <f t="shared" si="24"/>
        <v/>
      </c>
      <c r="AH52" s="17" t="str">
        <f t="shared" si="25"/>
        <v/>
      </c>
      <c r="AI52" s="17">
        <f t="shared" si="26"/>
        <v>-0.94674931173485422</v>
      </c>
      <c r="AJ52" s="17" t="str">
        <f t="shared" si="27"/>
        <v/>
      </c>
      <c r="AK52" s="17" t="str">
        <f t="shared" si="28"/>
        <v/>
      </c>
      <c r="AL52" s="17" t="str">
        <f t="shared" si="29"/>
        <v/>
      </c>
      <c r="AM52" s="17">
        <f t="shared" si="30"/>
        <v>0.65312736363636359</v>
      </c>
      <c r="AN52" s="17" t="str">
        <f t="shared" si="31"/>
        <v/>
      </c>
      <c r="AO52" s="17" t="str">
        <f t="shared" si="32"/>
        <v/>
      </c>
      <c r="AP52" s="17" t="str">
        <f t="shared" si="33"/>
        <v/>
      </c>
      <c r="AQ52" s="17">
        <f t="shared" si="34"/>
        <v>1</v>
      </c>
      <c r="AR52" s="20">
        <f t="shared" si="14"/>
        <v>0</v>
      </c>
      <c r="AS52" s="20">
        <f t="shared" si="15"/>
        <v>0</v>
      </c>
      <c r="AT52" s="20">
        <f t="shared" si="16"/>
        <v>0</v>
      </c>
      <c r="AU52" s="20">
        <f t="shared" si="17"/>
        <v>3.018466911105145E-2</v>
      </c>
    </row>
    <row r="53" spans="1:47" ht="16.5" customHeight="1" x14ac:dyDescent="0.25">
      <c r="A53" s="22" t="s">
        <v>355</v>
      </c>
      <c r="B53" s="16" t="s">
        <v>356</v>
      </c>
      <c r="C53" s="21">
        <v>0</v>
      </c>
      <c r="D53" s="21">
        <v>0</v>
      </c>
      <c r="E53" s="21">
        <v>0</v>
      </c>
      <c r="F53" s="21">
        <v>71844.009999999995</v>
      </c>
      <c r="G53" s="21">
        <v>0</v>
      </c>
      <c r="H53" s="21">
        <v>0</v>
      </c>
      <c r="I53" s="21">
        <v>0</v>
      </c>
      <c r="J53" s="21">
        <v>-1955701</v>
      </c>
      <c r="K53" s="21">
        <v>0</v>
      </c>
      <c r="L53" s="21">
        <v>0</v>
      </c>
      <c r="M53" s="21">
        <v>0</v>
      </c>
      <c r="N53" s="21">
        <v>110000</v>
      </c>
      <c r="O53" s="21">
        <v>0</v>
      </c>
      <c r="P53" s="21">
        <v>0</v>
      </c>
      <c r="Q53" s="21">
        <v>0</v>
      </c>
      <c r="R53" s="21">
        <v>71844.009999999995</v>
      </c>
      <c r="S53" s="21">
        <v>0</v>
      </c>
      <c r="T53" s="21">
        <v>0</v>
      </c>
      <c r="U53" s="21">
        <v>0</v>
      </c>
      <c r="V53" s="21">
        <v>2065701</v>
      </c>
      <c r="W53" s="21">
        <v>0</v>
      </c>
      <c r="X53" s="21">
        <v>0</v>
      </c>
      <c r="Y53" s="21">
        <v>0</v>
      </c>
      <c r="Z53" s="21">
        <v>0</v>
      </c>
      <c r="AB53" s="17">
        <f t="shared" si="35"/>
        <v>0</v>
      </c>
      <c r="AC53" s="17">
        <f t="shared" si="36"/>
        <v>0</v>
      </c>
      <c r="AD53" s="17">
        <f t="shared" si="37"/>
        <v>0</v>
      </c>
      <c r="AE53" s="17">
        <f t="shared" si="38"/>
        <v>5.1904242269130057E-6</v>
      </c>
      <c r="AF53" s="17" t="str">
        <f t="shared" si="23"/>
        <v/>
      </c>
      <c r="AG53" s="17" t="str">
        <f t="shared" si="24"/>
        <v/>
      </c>
      <c r="AH53" s="17" t="str">
        <f t="shared" si="25"/>
        <v/>
      </c>
      <c r="AI53" s="17">
        <f t="shared" si="26"/>
        <v>-0.94674931173485422</v>
      </c>
      <c r="AJ53" s="17" t="str">
        <f t="shared" si="27"/>
        <v/>
      </c>
      <c r="AK53" s="17" t="str">
        <f t="shared" si="28"/>
        <v/>
      </c>
      <c r="AL53" s="17" t="str">
        <f t="shared" si="29"/>
        <v/>
      </c>
      <c r="AM53" s="17">
        <f t="shared" si="30"/>
        <v>0.65312736363636359</v>
      </c>
      <c r="AN53" s="17" t="str">
        <f t="shared" si="31"/>
        <v/>
      </c>
      <c r="AO53" s="17" t="str">
        <f t="shared" si="32"/>
        <v/>
      </c>
      <c r="AP53" s="17" t="str">
        <f t="shared" si="33"/>
        <v/>
      </c>
      <c r="AQ53" s="17">
        <f t="shared" si="34"/>
        <v>1</v>
      </c>
      <c r="AR53" s="20">
        <f t="shared" si="14"/>
        <v>0</v>
      </c>
      <c r="AS53" s="20">
        <f t="shared" si="15"/>
        <v>0</v>
      </c>
      <c r="AT53" s="20">
        <f t="shared" si="16"/>
        <v>0</v>
      </c>
      <c r="AU53" s="20">
        <f t="shared" si="17"/>
        <v>3.018466911105145E-2</v>
      </c>
    </row>
    <row r="54" spans="1:47" ht="16.5" customHeight="1" x14ac:dyDescent="0.25">
      <c r="A54" s="22" t="s">
        <v>99</v>
      </c>
      <c r="B54" s="16" t="s">
        <v>100</v>
      </c>
      <c r="C54" s="21">
        <v>79620089.349999994</v>
      </c>
      <c r="D54" s="21">
        <v>86151514.049999997</v>
      </c>
      <c r="E54" s="21">
        <v>97970942.040000007</v>
      </c>
      <c r="F54" s="21">
        <v>99982189.969999999</v>
      </c>
      <c r="G54" s="21">
        <v>6547238.4900000002</v>
      </c>
      <c r="H54" s="21">
        <v>1898463.77</v>
      </c>
      <c r="I54" s="21">
        <v>13490973.130000001</v>
      </c>
      <c r="J54" s="21">
        <v>-4783753.01</v>
      </c>
      <c r="K54" s="21">
        <v>80330712.489999995</v>
      </c>
      <c r="L54" s="21">
        <v>88048514.769999996</v>
      </c>
      <c r="M54" s="21">
        <v>99641024.129999995</v>
      </c>
      <c r="N54" s="21">
        <v>102624482.98999999</v>
      </c>
      <c r="O54" s="21">
        <v>79094829.540000007</v>
      </c>
      <c r="P54" s="21">
        <v>86141135.790000007</v>
      </c>
      <c r="Q54" s="21">
        <v>97824075.129999995</v>
      </c>
      <c r="R54" s="21">
        <v>99823437.209999993</v>
      </c>
      <c r="S54" s="21">
        <v>73783474</v>
      </c>
      <c r="T54" s="21">
        <v>86150051</v>
      </c>
      <c r="U54" s="21">
        <v>86150051</v>
      </c>
      <c r="V54" s="21">
        <v>107408236</v>
      </c>
      <c r="W54" s="21">
        <v>525259.80999998748</v>
      </c>
      <c r="X54" s="21">
        <v>10378.259999990463</v>
      </c>
      <c r="Y54" s="21">
        <v>146866.91000001132</v>
      </c>
      <c r="Z54" s="21">
        <v>158752.76000000536</v>
      </c>
      <c r="AB54" s="17">
        <f t="shared" si="35"/>
        <v>6.5144799711141683E-3</v>
      </c>
      <c r="AC54" s="17">
        <f t="shared" si="36"/>
        <v>6.9497765421881177E-3</v>
      </c>
      <c r="AD54" s="17">
        <f t="shared" si="37"/>
        <v>7.7889079560311617E-3</v>
      </c>
      <c r="AE54" s="17">
        <f t="shared" si="38"/>
        <v>7.2232880803856378E-3</v>
      </c>
      <c r="AF54" s="17">
        <f t="shared" si="23"/>
        <v>8.8735839274794795E-2</v>
      </c>
      <c r="AG54" s="17">
        <f t="shared" si="24"/>
        <v>2.2036710924291849E-2</v>
      </c>
      <c r="AH54" s="17">
        <f t="shared" si="25"/>
        <v>0.15659855070776454</v>
      </c>
      <c r="AI54" s="17">
        <f t="shared" si="26"/>
        <v>-4.4538046505111582E-2</v>
      </c>
      <c r="AJ54" s="17">
        <f t="shared" si="27"/>
        <v>0.99115378019224631</v>
      </c>
      <c r="AK54" s="17">
        <f t="shared" si="28"/>
        <v>0.97845505145708211</v>
      </c>
      <c r="AL54" s="17">
        <f t="shared" si="29"/>
        <v>0.98323901119461543</v>
      </c>
      <c r="AM54" s="17">
        <f t="shared" si="30"/>
        <v>0.97425280066689868</v>
      </c>
      <c r="AN54" s="17">
        <f t="shared" si="31"/>
        <v>0.99340292363035398</v>
      </c>
      <c r="AO54" s="17">
        <f t="shared" si="32"/>
        <v>0.99987953479269132</v>
      </c>
      <c r="AP54" s="17">
        <f t="shared" si="33"/>
        <v>0.99850091356741222</v>
      </c>
      <c r="AQ54" s="17">
        <f t="shared" si="34"/>
        <v>0.99841218961049327</v>
      </c>
      <c r="AR54" s="20">
        <f t="shared" si="14"/>
        <v>33.245434436586137</v>
      </c>
      <c r="AS54" s="20">
        <f t="shared" si="15"/>
        <v>36.150436063527977</v>
      </c>
      <c r="AT54" s="20">
        <f t="shared" si="16"/>
        <v>41.291954127048356</v>
      </c>
      <c r="AU54" s="20">
        <f t="shared" si="17"/>
        <v>42.006693685983521</v>
      </c>
    </row>
    <row r="55" spans="1:47" ht="16.5" customHeight="1" x14ac:dyDescent="0.25">
      <c r="A55" s="22" t="s">
        <v>101</v>
      </c>
      <c r="B55" s="16" t="s">
        <v>100</v>
      </c>
      <c r="C55" s="21">
        <v>79620089.349999994</v>
      </c>
      <c r="D55" s="21">
        <v>86151514.049999997</v>
      </c>
      <c r="E55" s="21">
        <v>97970942.040000007</v>
      </c>
      <c r="F55" s="21">
        <v>99982189.969999999</v>
      </c>
      <c r="G55" s="21">
        <v>6547238.4900000002</v>
      </c>
      <c r="H55" s="21">
        <v>1898463.77</v>
      </c>
      <c r="I55" s="21">
        <v>13490973.130000001</v>
      </c>
      <c r="J55" s="21">
        <v>-4783753.01</v>
      </c>
      <c r="K55" s="21">
        <v>80330712.489999995</v>
      </c>
      <c r="L55" s="21">
        <v>88048514.769999996</v>
      </c>
      <c r="M55" s="21">
        <v>99641024.129999995</v>
      </c>
      <c r="N55" s="21">
        <v>102624482.98999999</v>
      </c>
      <c r="O55" s="21">
        <v>79094829.540000007</v>
      </c>
      <c r="P55" s="21">
        <v>86141135.790000007</v>
      </c>
      <c r="Q55" s="21">
        <v>97824075.129999995</v>
      </c>
      <c r="R55" s="21">
        <v>99823437.209999993</v>
      </c>
      <c r="S55" s="21">
        <v>73783474</v>
      </c>
      <c r="T55" s="21">
        <v>86150051</v>
      </c>
      <c r="U55" s="21">
        <v>86150051</v>
      </c>
      <c r="V55" s="21">
        <v>107408236</v>
      </c>
      <c r="W55" s="21">
        <v>525259.80999998748</v>
      </c>
      <c r="X55" s="21">
        <v>10378.259999990463</v>
      </c>
      <c r="Y55" s="21">
        <v>146866.91000001132</v>
      </c>
      <c r="Z55" s="21">
        <v>158752.76000000536</v>
      </c>
      <c r="AB55" s="17">
        <f t="shared" si="35"/>
        <v>6.5144799711141683E-3</v>
      </c>
      <c r="AC55" s="17">
        <f t="shared" si="36"/>
        <v>6.9497765421881177E-3</v>
      </c>
      <c r="AD55" s="17">
        <f t="shared" si="37"/>
        <v>7.7889079560311617E-3</v>
      </c>
      <c r="AE55" s="17">
        <f t="shared" si="38"/>
        <v>7.2232880803856378E-3</v>
      </c>
      <c r="AF55" s="17">
        <f t="shared" si="23"/>
        <v>8.8735839274794795E-2</v>
      </c>
      <c r="AG55" s="17">
        <f t="shared" si="24"/>
        <v>2.2036710924291849E-2</v>
      </c>
      <c r="AH55" s="17">
        <f t="shared" si="25"/>
        <v>0.15659855070776454</v>
      </c>
      <c r="AI55" s="17">
        <f t="shared" si="26"/>
        <v>-4.4538046505111582E-2</v>
      </c>
      <c r="AJ55" s="17">
        <f t="shared" si="27"/>
        <v>0.99115378019224631</v>
      </c>
      <c r="AK55" s="17">
        <f t="shared" si="28"/>
        <v>0.97845505145708211</v>
      </c>
      <c r="AL55" s="17">
        <f t="shared" si="29"/>
        <v>0.98323901119461543</v>
      </c>
      <c r="AM55" s="17">
        <f t="shared" si="30"/>
        <v>0.97425280066689868</v>
      </c>
      <c r="AN55" s="17">
        <f t="shared" si="31"/>
        <v>0.99340292363035398</v>
      </c>
      <c r="AO55" s="17">
        <f t="shared" si="32"/>
        <v>0.99987953479269132</v>
      </c>
      <c r="AP55" s="17">
        <f t="shared" si="33"/>
        <v>0.99850091356741222</v>
      </c>
      <c r="AQ55" s="17">
        <f t="shared" si="34"/>
        <v>0.99841218961049327</v>
      </c>
      <c r="AR55" s="20">
        <f t="shared" si="14"/>
        <v>33.245434436586137</v>
      </c>
      <c r="AS55" s="20">
        <f t="shared" si="15"/>
        <v>36.150436063527977</v>
      </c>
      <c r="AT55" s="20">
        <f t="shared" si="16"/>
        <v>41.291954127048356</v>
      </c>
      <c r="AU55" s="20">
        <f t="shared" si="17"/>
        <v>42.006693685983521</v>
      </c>
    </row>
    <row r="56" spans="1:47" ht="16.5" customHeight="1" x14ac:dyDescent="0.25">
      <c r="A56" s="22" t="s">
        <v>103</v>
      </c>
      <c r="B56" s="16" t="s">
        <v>104</v>
      </c>
      <c r="C56" s="21">
        <v>47098786.369999997</v>
      </c>
      <c r="D56" s="21">
        <v>49056656.359999999</v>
      </c>
      <c r="E56" s="21">
        <v>50420671.75</v>
      </c>
      <c r="F56" s="21">
        <v>53450979.590000004</v>
      </c>
      <c r="G56" s="21">
        <v>1681528</v>
      </c>
      <c r="H56" s="21">
        <v>1795764</v>
      </c>
      <c r="I56" s="21">
        <v>3088047</v>
      </c>
      <c r="J56" s="21">
        <v>-1437951.47</v>
      </c>
      <c r="K56" s="21">
        <v>48690422.130000003</v>
      </c>
      <c r="L56" s="21">
        <v>52822361.93</v>
      </c>
      <c r="M56" s="21">
        <v>54103847.719999999</v>
      </c>
      <c r="N56" s="21">
        <v>55446872.329999998</v>
      </c>
      <c r="O56" s="21">
        <v>47024914.759999998</v>
      </c>
      <c r="P56" s="21">
        <v>49022303</v>
      </c>
      <c r="Q56" s="21">
        <v>50174509.520000003</v>
      </c>
      <c r="R56" s="21">
        <v>53367211.57</v>
      </c>
      <c r="S56" s="21">
        <v>47008894.130000003</v>
      </c>
      <c r="T56" s="21">
        <v>51026597.93</v>
      </c>
      <c r="U56" s="21">
        <v>51015800.719999999</v>
      </c>
      <c r="V56" s="21">
        <v>56884823.799999997</v>
      </c>
      <c r="W56" s="21">
        <v>73871.609999999404</v>
      </c>
      <c r="X56" s="21">
        <v>34353.359999999404</v>
      </c>
      <c r="Y56" s="21">
        <v>246162.22999999672</v>
      </c>
      <c r="Z56" s="21">
        <v>83768.020000003278</v>
      </c>
      <c r="AB56" s="17">
        <f t="shared" si="35"/>
        <v>3.8536015593048315E-3</v>
      </c>
      <c r="AC56" s="17">
        <f t="shared" si="36"/>
        <v>3.957362831848125E-3</v>
      </c>
      <c r="AD56" s="17">
        <f t="shared" si="37"/>
        <v>4.008555630522246E-3</v>
      </c>
      <c r="AE56" s="17">
        <f t="shared" si="38"/>
        <v>3.8616059907592665E-3</v>
      </c>
      <c r="AF56" s="17">
        <f t="shared" si="23"/>
        <v>3.5770422408785987E-2</v>
      </c>
      <c r="AG56" s="17">
        <f t="shared" si="24"/>
        <v>3.5192704841178896E-2</v>
      </c>
      <c r="AH56" s="17">
        <f t="shared" si="25"/>
        <v>6.0531187522640931E-2</v>
      </c>
      <c r="AI56" s="17">
        <f t="shared" si="26"/>
        <v>-2.5278296985777077E-2</v>
      </c>
      <c r="AJ56" s="17">
        <f t="shared" si="27"/>
        <v>0.96731111191128205</v>
      </c>
      <c r="AK56" s="17">
        <f t="shared" si="28"/>
        <v>0.92871001158580713</v>
      </c>
      <c r="AL56" s="17">
        <f t="shared" si="29"/>
        <v>0.93192395503807246</v>
      </c>
      <c r="AM56" s="17">
        <f t="shared" si="30"/>
        <v>0.96400351081804658</v>
      </c>
      <c r="AN56" s="17">
        <f t="shared" si="31"/>
        <v>0.99843156022281176</v>
      </c>
      <c r="AO56" s="17">
        <f t="shared" si="32"/>
        <v>0.99929972071989781</v>
      </c>
      <c r="AP56" s="17">
        <f t="shared" si="33"/>
        <v>0.99511783120977559</v>
      </c>
      <c r="AQ56" s="17">
        <f t="shared" si="34"/>
        <v>0.99843280664559275</v>
      </c>
      <c r="AR56" s="20">
        <f t="shared" si="14"/>
        <v>19.666137366707336</v>
      </c>
      <c r="AS56" s="20">
        <f t="shared" si="15"/>
        <v>20.584890919077736</v>
      </c>
      <c r="AT56" s="20">
        <f t="shared" si="16"/>
        <v>21.25087318345809</v>
      </c>
      <c r="AU56" s="20">
        <f t="shared" si="17"/>
        <v>22.456988864982826</v>
      </c>
    </row>
    <row r="57" spans="1:47" ht="16.5" customHeight="1" x14ac:dyDescent="0.25">
      <c r="A57" s="22" t="s">
        <v>105</v>
      </c>
      <c r="B57" s="16" t="s">
        <v>106</v>
      </c>
      <c r="C57" s="21">
        <v>47098786.369999997</v>
      </c>
      <c r="D57" s="21">
        <v>49056656.359999999</v>
      </c>
      <c r="E57" s="21">
        <v>50420671.75</v>
      </c>
      <c r="F57" s="21">
        <v>53450979.590000004</v>
      </c>
      <c r="G57" s="21">
        <v>1681528</v>
      </c>
      <c r="H57" s="21">
        <v>1795764</v>
      </c>
      <c r="I57" s="21">
        <v>3088047</v>
      </c>
      <c r="J57" s="21">
        <v>-1437951.47</v>
      </c>
      <c r="K57" s="21">
        <v>48690422.130000003</v>
      </c>
      <c r="L57" s="21">
        <v>52822361.93</v>
      </c>
      <c r="M57" s="21">
        <v>54103847.719999999</v>
      </c>
      <c r="N57" s="21">
        <v>55446872.329999998</v>
      </c>
      <c r="O57" s="21">
        <v>47024914.759999998</v>
      </c>
      <c r="P57" s="21">
        <v>49022303</v>
      </c>
      <c r="Q57" s="21">
        <v>50174509.520000003</v>
      </c>
      <c r="R57" s="21">
        <v>53367211.57</v>
      </c>
      <c r="S57" s="21">
        <v>47008894.130000003</v>
      </c>
      <c r="T57" s="21">
        <v>51026597.93</v>
      </c>
      <c r="U57" s="21">
        <v>51015800.719999999</v>
      </c>
      <c r="V57" s="21">
        <v>56884823.799999997</v>
      </c>
      <c r="W57" s="21">
        <v>73871.609999999404</v>
      </c>
      <c r="X57" s="21">
        <v>34353.359999999404</v>
      </c>
      <c r="Y57" s="21">
        <v>246162.22999999672</v>
      </c>
      <c r="Z57" s="21">
        <v>83768.020000003278</v>
      </c>
      <c r="AB57" s="17">
        <f t="shared" si="35"/>
        <v>3.8536015593048315E-3</v>
      </c>
      <c r="AC57" s="17">
        <f t="shared" si="36"/>
        <v>3.957362831848125E-3</v>
      </c>
      <c r="AD57" s="17">
        <f t="shared" si="37"/>
        <v>4.008555630522246E-3</v>
      </c>
      <c r="AE57" s="17">
        <f t="shared" si="38"/>
        <v>3.8616059907592665E-3</v>
      </c>
      <c r="AF57" s="17">
        <f t="shared" si="23"/>
        <v>3.5770422408785987E-2</v>
      </c>
      <c r="AG57" s="17">
        <f t="shared" si="24"/>
        <v>3.5192704841178896E-2</v>
      </c>
      <c r="AH57" s="17">
        <f t="shared" si="25"/>
        <v>6.0531187522640931E-2</v>
      </c>
      <c r="AI57" s="17">
        <f t="shared" si="26"/>
        <v>-2.5278296985777077E-2</v>
      </c>
      <c r="AJ57" s="17">
        <f t="shared" si="27"/>
        <v>0.96731111191128205</v>
      </c>
      <c r="AK57" s="17">
        <f t="shared" si="28"/>
        <v>0.92871001158580713</v>
      </c>
      <c r="AL57" s="17">
        <f t="shared" si="29"/>
        <v>0.93192395503807246</v>
      </c>
      <c r="AM57" s="17">
        <f t="shared" si="30"/>
        <v>0.96400351081804658</v>
      </c>
      <c r="AN57" s="17">
        <f t="shared" si="31"/>
        <v>0.99843156022281176</v>
      </c>
      <c r="AO57" s="17">
        <f t="shared" si="32"/>
        <v>0.99929972071989781</v>
      </c>
      <c r="AP57" s="17">
        <f t="shared" si="33"/>
        <v>0.99511783120977559</v>
      </c>
      <c r="AQ57" s="17">
        <f t="shared" si="34"/>
        <v>0.99843280664559275</v>
      </c>
      <c r="AR57" s="20">
        <f t="shared" si="14"/>
        <v>19.666137366707336</v>
      </c>
      <c r="AS57" s="20">
        <f t="shared" si="15"/>
        <v>20.584890919077736</v>
      </c>
      <c r="AT57" s="20">
        <f t="shared" si="16"/>
        <v>21.25087318345809</v>
      </c>
      <c r="AU57" s="20">
        <f t="shared" si="17"/>
        <v>22.456988864982826</v>
      </c>
    </row>
    <row r="58" spans="1:47" ht="16.5" customHeight="1" x14ac:dyDescent="0.25">
      <c r="A58" s="22" t="s">
        <v>107</v>
      </c>
      <c r="B58" s="16" t="s">
        <v>108</v>
      </c>
      <c r="C58" s="21">
        <v>1797458931.54</v>
      </c>
      <c r="D58" s="21">
        <v>1832283691.4999998</v>
      </c>
      <c r="E58" s="21">
        <v>1880504875.8999999</v>
      </c>
      <c r="F58" s="21">
        <v>2043297952.9600003</v>
      </c>
      <c r="G58" s="21">
        <v>247497321.36000001</v>
      </c>
      <c r="H58" s="21">
        <v>69366269.859999999</v>
      </c>
      <c r="I58" s="21">
        <v>126298806.84999999</v>
      </c>
      <c r="J58" s="21">
        <v>49426733.509999998</v>
      </c>
      <c r="K58" s="21">
        <v>1833115400.3599999</v>
      </c>
      <c r="L58" s="21">
        <v>1892824929.8600001</v>
      </c>
      <c r="M58" s="21">
        <v>1949757466.8500001</v>
      </c>
      <c r="N58" s="21">
        <v>2083059115.5099998</v>
      </c>
      <c r="O58" s="21">
        <v>1726290123.3500001</v>
      </c>
      <c r="P58" s="21">
        <v>1782670115.7800002</v>
      </c>
      <c r="Q58" s="21">
        <v>1865079676.8099999</v>
      </c>
      <c r="R58" s="21">
        <v>2026241722.4000001</v>
      </c>
      <c r="S58" s="21">
        <v>1585618079</v>
      </c>
      <c r="T58" s="21">
        <v>1823458660</v>
      </c>
      <c r="U58" s="21">
        <v>1823458660</v>
      </c>
      <c r="V58" s="21">
        <v>2033632382</v>
      </c>
      <c r="W58" s="21">
        <v>71168808.189999908</v>
      </c>
      <c r="X58" s="21">
        <v>49613575.720000051</v>
      </c>
      <c r="Y58" s="21">
        <v>15425199.089999951</v>
      </c>
      <c r="Z58" s="21">
        <v>17056230.56000001</v>
      </c>
      <c r="AB58" s="17">
        <f t="shared" si="35"/>
        <v>0.14706728294342972</v>
      </c>
      <c r="AC58" s="17">
        <f t="shared" si="36"/>
        <v>0.14780891964858681</v>
      </c>
      <c r="AD58" s="17">
        <f t="shared" si="37"/>
        <v>0.14950432326426674</v>
      </c>
      <c r="AE58" s="17">
        <f t="shared" si="38"/>
        <v>0.14761958857593468</v>
      </c>
      <c r="AF58" s="17">
        <f t="shared" si="23"/>
        <v>0.15608886190052076</v>
      </c>
      <c r="AG58" s="17">
        <f t="shared" si="24"/>
        <v>3.8041043310518483E-2</v>
      </c>
      <c r="AH58" s="17">
        <f t="shared" si="25"/>
        <v>6.9263323386777514E-2</v>
      </c>
      <c r="AI58" s="17">
        <f t="shared" si="26"/>
        <v>2.4304655033763126E-2</v>
      </c>
      <c r="AJ58" s="17">
        <f t="shared" si="27"/>
        <v>0.98054870478258083</v>
      </c>
      <c r="AK58" s="17">
        <f t="shared" si="28"/>
        <v>0.96801540522583973</v>
      </c>
      <c r="AL58" s="17">
        <f t="shared" si="29"/>
        <v>0.96448143313851042</v>
      </c>
      <c r="AM58" s="17">
        <f t="shared" si="30"/>
        <v>0.98091212954354168</v>
      </c>
      <c r="AN58" s="17">
        <f t="shared" si="31"/>
        <v>0.96040587801968591</v>
      </c>
      <c r="AO58" s="17">
        <f t="shared" si="32"/>
        <v>0.97292254690135704</v>
      </c>
      <c r="AP58" s="17">
        <f t="shared" si="33"/>
        <v>0.99179730970778923</v>
      </c>
      <c r="AQ58" s="17">
        <f t="shared" si="34"/>
        <v>0.99165259744165457</v>
      </c>
      <c r="AR58" s="20">
        <f t="shared" si="14"/>
        <v>750.5304697446843</v>
      </c>
      <c r="AS58" s="20">
        <f t="shared" si="15"/>
        <v>768.85305116487109</v>
      </c>
      <c r="AT58" s="20">
        <f t="shared" si="16"/>
        <v>792.57910003203176</v>
      </c>
      <c r="AU58" s="20">
        <f t="shared" si="17"/>
        <v>858.47480681251477</v>
      </c>
    </row>
    <row r="59" spans="1:47" ht="16.5" customHeight="1" x14ac:dyDescent="0.25">
      <c r="A59" s="22" t="s">
        <v>109</v>
      </c>
      <c r="B59" s="16" t="s">
        <v>110</v>
      </c>
      <c r="C59" s="21">
        <v>674079964.54999995</v>
      </c>
      <c r="D59" s="21">
        <v>690380534.57000005</v>
      </c>
      <c r="E59" s="21">
        <v>718995872.76999998</v>
      </c>
      <c r="F59" s="21">
        <v>771462374.23000002</v>
      </c>
      <c r="G59" s="21">
        <v>62795836.270000003</v>
      </c>
      <c r="H59" s="21">
        <v>52369800</v>
      </c>
      <c r="I59" s="21">
        <v>25062931.699999999</v>
      </c>
      <c r="J59" s="21">
        <v>41269661.289999999</v>
      </c>
      <c r="K59" s="21">
        <v>681117880.26999998</v>
      </c>
      <c r="L59" s="21">
        <v>731552277</v>
      </c>
      <c r="M59" s="21">
        <v>704245408.70000005</v>
      </c>
      <c r="N59" s="21">
        <v>809382796.28999996</v>
      </c>
      <c r="O59" s="21">
        <v>647220818.21000004</v>
      </c>
      <c r="P59" s="21">
        <v>672776487.09000003</v>
      </c>
      <c r="Q59" s="21">
        <v>716333410.83000004</v>
      </c>
      <c r="R59" s="21">
        <v>767264432.64999998</v>
      </c>
      <c r="S59" s="21">
        <v>618322044</v>
      </c>
      <c r="T59" s="21">
        <v>679182477</v>
      </c>
      <c r="U59" s="21">
        <v>679182477</v>
      </c>
      <c r="V59" s="21">
        <v>768113135</v>
      </c>
      <c r="W59" s="21">
        <v>26859146.339999914</v>
      </c>
      <c r="X59" s="21">
        <v>17604047.480000019</v>
      </c>
      <c r="Y59" s="21">
        <v>2662461.939999938</v>
      </c>
      <c r="Z59" s="21">
        <v>4197941.5800000429</v>
      </c>
      <c r="AB59" s="17">
        <f t="shared" si="35"/>
        <v>5.5152920121538697E-2</v>
      </c>
      <c r="AC59" s="17">
        <f t="shared" si="36"/>
        <v>5.5692468057534729E-2</v>
      </c>
      <c r="AD59" s="17">
        <f t="shared" si="37"/>
        <v>5.7161772227170692E-2</v>
      </c>
      <c r="AE59" s="17">
        <f t="shared" si="38"/>
        <v>5.5734876120573172E-2</v>
      </c>
      <c r="AF59" s="17">
        <f t="shared" si="23"/>
        <v>0.10155846274502224</v>
      </c>
      <c r="AG59" s="17">
        <f t="shared" si="24"/>
        <v>7.71071129975575E-2</v>
      </c>
      <c r="AH59" s="17">
        <f t="shared" si="25"/>
        <v>3.6901617089275994E-2</v>
      </c>
      <c r="AI59" s="17">
        <f t="shared" si="26"/>
        <v>5.3728623310158596E-2</v>
      </c>
      <c r="AJ59" s="17">
        <f t="shared" si="27"/>
        <v>0.98966711060762325</v>
      </c>
      <c r="AK59" s="17">
        <f t="shared" si="28"/>
        <v>0.94372002695577706</v>
      </c>
      <c r="AL59" s="17">
        <f t="shared" si="29"/>
        <v>1.0209450624566065</v>
      </c>
      <c r="AM59" s="17">
        <f t="shared" si="30"/>
        <v>0.95314896457669063</v>
      </c>
      <c r="AN59" s="17">
        <f t="shared" si="31"/>
        <v>0.96015436186724457</v>
      </c>
      <c r="AO59" s="17">
        <f t="shared" si="32"/>
        <v>0.97450095042009754</v>
      </c>
      <c r="AP59" s="17">
        <f t="shared" si="33"/>
        <v>0.99629697187308941</v>
      </c>
      <c r="AQ59" s="17">
        <f t="shared" si="34"/>
        <v>0.99455846231750444</v>
      </c>
      <c r="AR59" s="20">
        <f t="shared" si="14"/>
        <v>281.46264905520769</v>
      </c>
      <c r="AS59" s="20">
        <f t="shared" si="15"/>
        <v>289.6937755498106</v>
      </c>
      <c r="AT59" s="20">
        <f t="shared" si="16"/>
        <v>303.03622663783801</v>
      </c>
      <c r="AU59" s="20">
        <f t="shared" si="17"/>
        <v>324.12356294921034</v>
      </c>
    </row>
    <row r="60" spans="1:47" ht="16.5" customHeight="1" x14ac:dyDescent="0.25">
      <c r="A60" s="22" t="s">
        <v>111</v>
      </c>
      <c r="B60" s="16" t="s">
        <v>112</v>
      </c>
      <c r="C60" s="21">
        <v>994933087.84000003</v>
      </c>
      <c r="D60" s="21">
        <v>998266610.22000003</v>
      </c>
      <c r="E60" s="21">
        <v>1021282476.38</v>
      </c>
      <c r="F60" s="21">
        <v>1114405079.7</v>
      </c>
      <c r="G60" s="21">
        <v>176668588.87</v>
      </c>
      <c r="H60" s="21">
        <v>19064333.859999999</v>
      </c>
      <c r="I60" s="21">
        <v>96092534.950000003</v>
      </c>
      <c r="J60" s="21">
        <v>6255759.5899999999</v>
      </c>
      <c r="K60" s="21">
        <v>989182991.87</v>
      </c>
      <c r="L60" s="21">
        <v>993430090.86000001</v>
      </c>
      <c r="M60" s="21">
        <v>1070458291.95</v>
      </c>
      <c r="N60" s="21">
        <v>1096805669.5899999</v>
      </c>
      <c r="O60" s="21">
        <v>955200439.21000004</v>
      </c>
      <c r="P60" s="21">
        <v>971990910.37</v>
      </c>
      <c r="Q60" s="21">
        <v>1017059004.14</v>
      </c>
      <c r="R60" s="21">
        <v>1109189065.4100001</v>
      </c>
      <c r="S60" s="21">
        <v>812514403</v>
      </c>
      <c r="T60" s="21">
        <v>974365757</v>
      </c>
      <c r="U60" s="21">
        <v>974365757</v>
      </c>
      <c r="V60" s="21">
        <v>1090549910</v>
      </c>
      <c r="W60" s="21">
        <v>39732648.629999995</v>
      </c>
      <c r="X60" s="21">
        <v>26275699.850000024</v>
      </c>
      <c r="Y60" s="21">
        <v>4223472.2400000095</v>
      </c>
      <c r="Z60" s="21">
        <v>5216014.2899999619</v>
      </c>
      <c r="AB60" s="17">
        <f t="shared" si="35"/>
        <v>8.1404978646038836E-2</v>
      </c>
      <c r="AC60" s="17">
        <f t="shared" si="36"/>
        <v>8.0529401567221853E-2</v>
      </c>
      <c r="AD60" s="17">
        <f t="shared" si="37"/>
        <v>8.1194230044084076E-2</v>
      </c>
      <c r="AE60" s="17">
        <f t="shared" si="38"/>
        <v>8.051102832748061E-2</v>
      </c>
      <c r="AF60" s="17">
        <f t="shared" si="23"/>
        <v>0.21743440881502749</v>
      </c>
      <c r="AG60" s="17">
        <f t="shared" si="24"/>
        <v>1.9565890655576477E-2</v>
      </c>
      <c r="AH60" s="17">
        <f t="shared" si="25"/>
        <v>9.862059935876831E-2</v>
      </c>
      <c r="AI60" s="17">
        <f t="shared" si="26"/>
        <v>5.7363349743433569E-3</v>
      </c>
      <c r="AJ60" s="17">
        <f t="shared" si="27"/>
        <v>1.0058129749674827</v>
      </c>
      <c r="AK60" s="17">
        <f t="shared" si="28"/>
        <v>1.004868504995468</v>
      </c>
      <c r="AL60" s="17">
        <f t="shared" si="29"/>
        <v>0.95406097001647872</v>
      </c>
      <c r="AM60" s="17">
        <f t="shared" si="30"/>
        <v>1.0160460604808681</v>
      </c>
      <c r="AN60" s="17">
        <f t="shared" si="31"/>
        <v>0.9600650042544473</v>
      </c>
      <c r="AO60" s="17">
        <f t="shared" si="32"/>
        <v>0.97367867503430838</v>
      </c>
      <c r="AP60" s="17">
        <f t="shared" si="33"/>
        <v>0.9958645405774802</v>
      </c>
      <c r="AQ60" s="17">
        <f t="shared" si="34"/>
        <v>0.99531946292688822</v>
      </c>
      <c r="AR60" s="20">
        <f t="shared" si="14"/>
        <v>415.43513716962337</v>
      </c>
      <c r="AS60" s="20">
        <f t="shared" si="15"/>
        <v>418.88727859348535</v>
      </c>
      <c r="AT60" s="20">
        <f t="shared" si="16"/>
        <v>430.44139708510352</v>
      </c>
      <c r="AU60" s="20">
        <f t="shared" si="17"/>
        <v>468.20811625658735</v>
      </c>
    </row>
    <row r="61" spans="1:47" ht="16.5" customHeight="1" x14ac:dyDescent="0.25">
      <c r="A61" s="22" t="s">
        <v>113</v>
      </c>
      <c r="B61" s="16" t="s">
        <v>114</v>
      </c>
      <c r="C61" s="21">
        <v>24903665.079999998</v>
      </c>
      <c r="D61" s="21">
        <v>21819746.579999998</v>
      </c>
      <c r="E61" s="21">
        <v>21878789.300000001</v>
      </c>
      <c r="F61" s="21">
        <v>21233551.18</v>
      </c>
      <c r="G61" s="21">
        <v>2914200</v>
      </c>
      <c r="H61" s="21">
        <v>-607100</v>
      </c>
      <c r="I61" s="21">
        <v>3707409</v>
      </c>
      <c r="J61" s="21">
        <v>-602698</v>
      </c>
      <c r="K61" s="21">
        <v>29878539</v>
      </c>
      <c r="L61" s="21">
        <v>25412138</v>
      </c>
      <c r="M61" s="21">
        <v>29726647</v>
      </c>
      <c r="N61" s="21">
        <v>27892126</v>
      </c>
      <c r="O61" s="21">
        <v>24016535.98</v>
      </c>
      <c r="P61" s="21">
        <v>21354725.890000001</v>
      </c>
      <c r="Q61" s="21">
        <v>21541782.559999999</v>
      </c>
      <c r="R61" s="21">
        <v>21166214.469999999</v>
      </c>
      <c r="S61" s="21">
        <v>26964339</v>
      </c>
      <c r="T61" s="21">
        <v>26019238</v>
      </c>
      <c r="U61" s="21">
        <v>26019238</v>
      </c>
      <c r="V61" s="21">
        <v>28494824</v>
      </c>
      <c r="W61" s="21">
        <v>887129.09999999776</v>
      </c>
      <c r="X61" s="21">
        <v>465020.68999999762</v>
      </c>
      <c r="Y61" s="21">
        <v>337006.74000000209</v>
      </c>
      <c r="Z61" s="21">
        <v>67336.710000000894</v>
      </c>
      <c r="AB61" s="17">
        <f t="shared" si="35"/>
        <v>2.0376066982019199E-3</v>
      </c>
      <c r="AC61" s="17">
        <f t="shared" si="36"/>
        <v>1.7601822163005084E-3</v>
      </c>
      <c r="AD61" s="17">
        <f t="shared" si="37"/>
        <v>1.7394124471878912E-3</v>
      </c>
      <c r="AE61" s="17">
        <f t="shared" si="38"/>
        <v>1.5340337833045408E-3</v>
      </c>
      <c r="AF61" s="17">
        <f t="shared" si="23"/>
        <v>0.10807607781522106</v>
      </c>
      <c r="AG61" s="17">
        <f t="shared" si="24"/>
        <v>-2.3332735570503641E-2</v>
      </c>
      <c r="AH61" s="17">
        <f t="shared" si="25"/>
        <v>0.14248722426075661</v>
      </c>
      <c r="AI61" s="17">
        <f t="shared" si="26"/>
        <v>-2.1151139589421573E-2</v>
      </c>
      <c r="AJ61" s="17">
        <f t="shared" si="27"/>
        <v>0.83349674761540371</v>
      </c>
      <c r="AK61" s="17">
        <f t="shared" si="28"/>
        <v>0.85863482167458705</v>
      </c>
      <c r="AL61" s="17">
        <f t="shared" si="29"/>
        <v>0.73599922991651234</v>
      </c>
      <c r="AM61" s="17">
        <f t="shared" si="30"/>
        <v>0.76127403052746856</v>
      </c>
      <c r="AN61" s="17">
        <f t="shared" si="31"/>
        <v>0.96437756863697754</v>
      </c>
      <c r="AO61" s="17">
        <f t="shared" si="32"/>
        <v>0.97868808016192832</v>
      </c>
      <c r="AP61" s="17">
        <f t="shared" si="33"/>
        <v>0.98459664584822337</v>
      </c>
      <c r="AQ61" s="17">
        <f t="shared" si="34"/>
        <v>0.99682875890946465</v>
      </c>
      <c r="AR61" s="20">
        <f t="shared" si="14"/>
        <v>10.398546037901923</v>
      </c>
      <c r="AS61" s="20">
        <f t="shared" si="15"/>
        <v>9.1558849819502761</v>
      </c>
      <c r="AT61" s="20">
        <f t="shared" si="16"/>
        <v>9.2212848556881788</v>
      </c>
      <c r="AU61" s="20">
        <f t="shared" si="17"/>
        <v>8.9211016537199974</v>
      </c>
    </row>
    <row r="62" spans="1:47" ht="16.5" customHeight="1" x14ac:dyDescent="0.25">
      <c r="A62" s="22" t="s">
        <v>115</v>
      </c>
      <c r="B62" s="16" t="s">
        <v>116</v>
      </c>
      <c r="C62" s="21">
        <v>67111041.189999998</v>
      </c>
      <c r="D62" s="21">
        <v>86466896.609999999</v>
      </c>
      <c r="E62" s="21">
        <v>82855027.579999998</v>
      </c>
      <c r="F62" s="21">
        <v>92712002.939999998</v>
      </c>
      <c r="G62" s="21">
        <v>4876875.49</v>
      </c>
      <c r="H62" s="21">
        <v>5686069</v>
      </c>
      <c r="I62" s="21">
        <v>5313455.32</v>
      </c>
      <c r="J62" s="21">
        <v>2576396.8199999998</v>
      </c>
      <c r="K62" s="21">
        <v>87055361.489999995</v>
      </c>
      <c r="L62" s="21">
        <v>103584129</v>
      </c>
      <c r="M62" s="21">
        <v>103211515.31999999</v>
      </c>
      <c r="N62" s="21">
        <v>99747893.819999993</v>
      </c>
      <c r="O62" s="21">
        <v>63690745.200000003</v>
      </c>
      <c r="P62" s="21">
        <v>81438932.489999995</v>
      </c>
      <c r="Q62" s="21">
        <v>74782609.409999996</v>
      </c>
      <c r="R62" s="21">
        <v>87287310.959999993</v>
      </c>
      <c r="S62" s="21">
        <v>82178486</v>
      </c>
      <c r="T62" s="21">
        <v>97898060</v>
      </c>
      <c r="U62" s="21">
        <v>97898060</v>
      </c>
      <c r="V62" s="21">
        <v>97171497</v>
      </c>
      <c r="W62" s="21">
        <v>3420295.9899999946</v>
      </c>
      <c r="X62" s="21">
        <v>5027964.1200000048</v>
      </c>
      <c r="Y62" s="21">
        <v>8072418.1700000018</v>
      </c>
      <c r="Z62" s="21">
        <v>5424691.9800000042</v>
      </c>
      <c r="AB62" s="17">
        <f t="shared" si="35"/>
        <v>5.4909952656674961E-3</v>
      </c>
      <c r="AC62" s="17">
        <f t="shared" si="36"/>
        <v>6.9752182113389481E-3</v>
      </c>
      <c r="AD62" s="17">
        <f t="shared" si="37"/>
        <v>6.5871591114389496E-3</v>
      </c>
      <c r="AE62" s="17">
        <f t="shared" si="38"/>
        <v>6.6980479818067769E-3</v>
      </c>
      <c r="AF62" s="17">
        <f t="shared" si="23"/>
        <v>5.9344917719705861E-2</v>
      </c>
      <c r="AG62" s="17">
        <f t="shared" si="24"/>
        <v>5.8081528888315047E-2</v>
      </c>
      <c r="AH62" s="17">
        <f t="shared" si="25"/>
        <v>5.427538931823573E-2</v>
      </c>
      <c r="AI62" s="17">
        <f t="shared" si="26"/>
        <v>2.6513915083555828E-2</v>
      </c>
      <c r="AJ62" s="17">
        <f t="shared" si="27"/>
        <v>0.77090072387682873</v>
      </c>
      <c r="AK62" s="17">
        <f t="shared" si="28"/>
        <v>0.83475043372715907</v>
      </c>
      <c r="AL62" s="17">
        <f t="shared" si="29"/>
        <v>0.80276921933675571</v>
      </c>
      <c r="AM62" s="17">
        <f t="shared" si="30"/>
        <v>0.92946326372868981</v>
      </c>
      <c r="AN62" s="17">
        <f t="shared" si="31"/>
        <v>0.94903527155365242</v>
      </c>
      <c r="AO62" s="17">
        <f t="shared" si="32"/>
        <v>0.94185099365045888</v>
      </c>
      <c r="AP62" s="17">
        <f t="shared" si="33"/>
        <v>0.90257177620023432</v>
      </c>
      <c r="AQ62" s="17">
        <f t="shared" si="34"/>
        <v>0.94148878453730878</v>
      </c>
      <c r="AR62" s="20">
        <f t="shared" si="14"/>
        <v>28.02227098798372</v>
      </c>
      <c r="AS62" s="20">
        <f t="shared" si="15"/>
        <v>36.282775201110802</v>
      </c>
      <c r="AT62" s="20">
        <f t="shared" si="16"/>
        <v>34.921027876121116</v>
      </c>
      <c r="AU62" s="20">
        <f t="shared" si="17"/>
        <v>38.952184480887539</v>
      </c>
    </row>
    <row r="63" spans="1:47" ht="16.5" customHeight="1" x14ac:dyDescent="0.25">
      <c r="A63" s="22" t="s">
        <v>117</v>
      </c>
      <c r="B63" s="16" t="s">
        <v>118</v>
      </c>
      <c r="C63" s="21">
        <v>36431172.880000003</v>
      </c>
      <c r="D63" s="21">
        <v>35349903.520000003</v>
      </c>
      <c r="E63" s="21">
        <v>35492709.869999997</v>
      </c>
      <c r="F63" s="21">
        <v>43484944.909999996</v>
      </c>
      <c r="G63" s="21">
        <v>241820.73</v>
      </c>
      <c r="H63" s="21">
        <v>-7146833</v>
      </c>
      <c r="I63" s="21">
        <v>-3877524.12</v>
      </c>
      <c r="J63" s="21">
        <v>-72386.19</v>
      </c>
      <c r="K63" s="21">
        <v>45880627.729999997</v>
      </c>
      <c r="L63" s="21">
        <v>38846295</v>
      </c>
      <c r="M63" s="21">
        <v>42115603.880000003</v>
      </c>
      <c r="N63" s="21">
        <v>49230629.810000002</v>
      </c>
      <c r="O63" s="21">
        <v>36161584.75</v>
      </c>
      <c r="P63" s="21">
        <v>35109059.939999998</v>
      </c>
      <c r="Q63" s="21">
        <v>35362869.869999997</v>
      </c>
      <c r="R63" s="21">
        <v>41334698.909999996</v>
      </c>
      <c r="S63" s="21">
        <v>45638807</v>
      </c>
      <c r="T63" s="21">
        <v>45993128</v>
      </c>
      <c r="U63" s="21">
        <v>45993128</v>
      </c>
      <c r="V63" s="21">
        <v>49303016</v>
      </c>
      <c r="W63" s="21">
        <v>269588.13000000268</v>
      </c>
      <c r="X63" s="21">
        <v>240843.58000000566</v>
      </c>
      <c r="Y63" s="21">
        <v>129840</v>
      </c>
      <c r="Z63" s="21">
        <v>2150246</v>
      </c>
      <c r="AB63" s="17">
        <f t="shared" si="35"/>
        <v>2.9807822119827564E-3</v>
      </c>
      <c r="AC63" s="17">
        <f t="shared" si="36"/>
        <v>2.8516495961908076E-3</v>
      </c>
      <c r="AD63" s="17">
        <f t="shared" si="37"/>
        <v>2.8217494343851335E-3</v>
      </c>
      <c r="AE63" s="17">
        <f t="shared" si="38"/>
        <v>3.1416023627695812E-3</v>
      </c>
      <c r="AF63" s="17">
        <f t="shared" si="23"/>
        <v>5.2985769325653055E-3</v>
      </c>
      <c r="AG63" s="17">
        <f t="shared" si="24"/>
        <v>-0.15538914857019509</v>
      </c>
      <c r="AH63" s="17">
        <f t="shared" si="25"/>
        <v>-8.4306597281228621E-2</v>
      </c>
      <c r="AI63" s="17">
        <f t="shared" si="26"/>
        <v>-1.4681898973482677E-3</v>
      </c>
      <c r="AJ63" s="17">
        <f t="shared" si="27"/>
        <v>0.79404259885874939</v>
      </c>
      <c r="AK63" s="17">
        <f t="shared" si="28"/>
        <v>0.90999420974381218</v>
      </c>
      <c r="AL63" s="17">
        <f t="shared" si="29"/>
        <v>0.84274488788358304</v>
      </c>
      <c r="AM63" s="17">
        <f t="shared" si="30"/>
        <v>0.88329044494911357</v>
      </c>
      <c r="AN63" s="17">
        <f t="shared" si="31"/>
        <v>0.99260006997611649</v>
      </c>
      <c r="AO63" s="17">
        <f t="shared" si="32"/>
        <v>0.99318686740223372</v>
      </c>
      <c r="AP63" s="17">
        <f t="shared" si="33"/>
        <v>0.99634178397548201</v>
      </c>
      <c r="AQ63" s="17">
        <f t="shared" si="34"/>
        <v>0.95055194379456331</v>
      </c>
      <c r="AR63" s="20">
        <f t="shared" si="14"/>
        <v>15.211866493967644</v>
      </c>
      <c r="AS63" s="20">
        <f t="shared" si="15"/>
        <v>14.833336838514247</v>
      </c>
      <c r="AT63" s="20">
        <f t="shared" si="16"/>
        <v>14.959163577281002</v>
      </c>
      <c r="AU63" s="20">
        <f t="shared" si="17"/>
        <v>18.269841472109519</v>
      </c>
    </row>
    <row r="64" spans="1:47" ht="16.5" customHeight="1" x14ac:dyDescent="0.25">
      <c r="A64" s="22" t="s">
        <v>119</v>
      </c>
      <c r="B64" s="16" t="s">
        <v>120</v>
      </c>
      <c r="C64" s="21">
        <v>400217190.88999999</v>
      </c>
      <c r="D64" s="21">
        <v>399317775.31</v>
      </c>
      <c r="E64" s="21">
        <v>422481845.61000001</v>
      </c>
      <c r="F64" s="21">
        <v>442516564.36000001</v>
      </c>
      <c r="G64" s="21">
        <v>28275206</v>
      </c>
      <c r="H64" s="21">
        <v>-12024151</v>
      </c>
      <c r="I64" s="21">
        <v>11148581</v>
      </c>
      <c r="J64" s="21">
        <v>10406785.75</v>
      </c>
      <c r="K64" s="21">
        <v>401629592</v>
      </c>
      <c r="L64" s="21">
        <v>400190174</v>
      </c>
      <c r="M64" s="21">
        <v>423362906</v>
      </c>
      <c r="N64" s="21">
        <v>444008444.75</v>
      </c>
      <c r="O64" s="21">
        <v>382982639.80000001</v>
      </c>
      <c r="P64" s="21">
        <v>399296081.56999999</v>
      </c>
      <c r="Q64" s="21">
        <v>418108380.05000001</v>
      </c>
      <c r="R64" s="21">
        <v>438294958.00999999</v>
      </c>
      <c r="S64" s="21">
        <v>373354386</v>
      </c>
      <c r="T64" s="21">
        <v>412214325</v>
      </c>
      <c r="U64" s="21">
        <v>412214325</v>
      </c>
      <c r="V64" s="21">
        <v>433601659</v>
      </c>
      <c r="W64" s="21">
        <v>17234551.089999974</v>
      </c>
      <c r="X64" s="21">
        <v>21693.740000009537</v>
      </c>
      <c r="Y64" s="21">
        <v>4373465.5600000024</v>
      </c>
      <c r="Z64" s="21">
        <v>4221606.3500000238</v>
      </c>
      <c r="AB64" s="17">
        <f t="shared" si="35"/>
        <v>3.2745590910951181E-2</v>
      </c>
      <c r="AC64" s="17">
        <f t="shared" si="36"/>
        <v>3.2212658574027504E-2</v>
      </c>
      <c r="AD64" s="17">
        <f t="shared" si="37"/>
        <v>3.3588247086640523E-2</v>
      </c>
      <c r="AE64" s="17">
        <f t="shared" si="38"/>
        <v>3.1969940103071262E-2</v>
      </c>
      <c r="AF64" s="17">
        <f t="shared" si="23"/>
        <v>7.5732888269859508E-2</v>
      </c>
      <c r="AG64" s="17">
        <f t="shared" si="24"/>
        <v>-2.9169658283952165E-2</v>
      </c>
      <c r="AH64" s="17">
        <f t="shared" si="25"/>
        <v>2.7045593333031307E-2</v>
      </c>
      <c r="AI64" s="17">
        <f t="shared" si="26"/>
        <v>2.4000797815213155E-2</v>
      </c>
      <c r="AJ64" s="17">
        <f t="shared" si="27"/>
        <v>0.99648332409231433</v>
      </c>
      <c r="AK64" s="17">
        <f t="shared" si="28"/>
        <v>0.99782003970442312</v>
      </c>
      <c r="AL64" s="17">
        <f t="shared" si="29"/>
        <v>0.99791890036299025</v>
      </c>
      <c r="AM64" s="17">
        <f t="shared" si="30"/>
        <v>0.99663997293826245</v>
      </c>
      <c r="AN64" s="17">
        <f t="shared" si="31"/>
        <v>0.95693700450079644</v>
      </c>
      <c r="AO64" s="17">
        <f t="shared" si="32"/>
        <v>0.99994567299193438</v>
      </c>
      <c r="AP64" s="17">
        <f t="shared" si="33"/>
        <v>0.98964815741683443</v>
      </c>
      <c r="AQ64" s="17">
        <f t="shared" si="34"/>
        <v>0.99046000378289656</v>
      </c>
      <c r="AR64" s="20">
        <f t="shared" si="14"/>
        <v>167.11102045665029</v>
      </c>
      <c r="AS64" s="20">
        <f t="shared" si="15"/>
        <v>167.55958226104309</v>
      </c>
      <c r="AT64" s="20">
        <f t="shared" si="16"/>
        <v>178.06403230578596</v>
      </c>
      <c r="AU64" s="20">
        <f t="shared" si="17"/>
        <v>185.91969005301769</v>
      </c>
    </row>
    <row r="65" spans="1:47" ht="16.5" customHeight="1" x14ac:dyDescent="0.25">
      <c r="A65" s="22" t="s">
        <v>121</v>
      </c>
      <c r="B65" s="16" t="s">
        <v>122</v>
      </c>
      <c r="C65" s="21">
        <v>400217190.88999999</v>
      </c>
      <c r="D65" s="21">
        <v>399317775.31</v>
      </c>
      <c r="E65" s="21">
        <v>422481845.61000001</v>
      </c>
      <c r="F65" s="21">
        <v>442516564.36000001</v>
      </c>
      <c r="G65" s="21">
        <v>28275206</v>
      </c>
      <c r="H65" s="21">
        <v>-12024151</v>
      </c>
      <c r="I65" s="21">
        <v>11148581</v>
      </c>
      <c r="J65" s="21">
        <v>10406785.75</v>
      </c>
      <c r="K65" s="21">
        <v>401629592</v>
      </c>
      <c r="L65" s="21">
        <v>400190174</v>
      </c>
      <c r="M65" s="21">
        <v>423362906</v>
      </c>
      <c r="N65" s="21">
        <v>444008444.75</v>
      </c>
      <c r="O65" s="21">
        <v>382982639.80000001</v>
      </c>
      <c r="P65" s="21">
        <v>399296081.56999999</v>
      </c>
      <c r="Q65" s="21">
        <v>418108380.05000001</v>
      </c>
      <c r="R65" s="21">
        <v>438294958.00999999</v>
      </c>
      <c r="S65" s="21">
        <v>373354386</v>
      </c>
      <c r="T65" s="21">
        <v>412214325</v>
      </c>
      <c r="U65" s="21">
        <v>412214325</v>
      </c>
      <c r="V65" s="21">
        <v>433601659</v>
      </c>
      <c r="W65" s="21">
        <v>17234551.089999974</v>
      </c>
      <c r="X65" s="21">
        <v>21693.740000009537</v>
      </c>
      <c r="Y65" s="21">
        <v>4373465.5600000024</v>
      </c>
      <c r="Z65" s="21">
        <v>4221606.3500000238</v>
      </c>
      <c r="AB65" s="17">
        <f t="shared" si="35"/>
        <v>3.2745590910951181E-2</v>
      </c>
      <c r="AC65" s="17">
        <f t="shared" si="36"/>
        <v>3.2212658574027504E-2</v>
      </c>
      <c r="AD65" s="17">
        <f t="shared" si="37"/>
        <v>3.3588247086640523E-2</v>
      </c>
      <c r="AE65" s="17">
        <f t="shared" si="38"/>
        <v>3.1969940103071262E-2</v>
      </c>
      <c r="AF65" s="17">
        <f t="shared" si="23"/>
        <v>7.5732888269859508E-2</v>
      </c>
      <c r="AG65" s="17">
        <f t="shared" si="24"/>
        <v>-2.9169658283952165E-2</v>
      </c>
      <c r="AH65" s="17">
        <f t="shared" si="25"/>
        <v>2.7045593333031307E-2</v>
      </c>
      <c r="AI65" s="17">
        <f t="shared" si="26"/>
        <v>2.4000797815213155E-2</v>
      </c>
      <c r="AJ65" s="17">
        <f t="shared" si="27"/>
        <v>0.99648332409231433</v>
      </c>
      <c r="AK65" s="17">
        <f t="shared" si="28"/>
        <v>0.99782003970442312</v>
      </c>
      <c r="AL65" s="17">
        <f t="shared" si="29"/>
        <v>0.99791890036299025</v>
      </c>
      <c r="AM65" s="17">
        <f t="shared" si="30"/>
        <v>0.99663997293826245</v>
      </c>
      <c r="AN65" s="17">
        <f t="shared" si="31"/>
        <v>0.95693700450079644</v>
      </c>
      <c r="AO65" s="17">
        <f t="shared" si="32"/>
        <v>0.99994567299193438</v>
      </c>
      <c r="AP65" s="17">
        <f t="shared" si="33"/>
        <v>0.98964815741683443</v>
      </c>
      <c r="AQ65" s="17">
        <f t="shared" si="34"/>
        <v>0.99046000378289656</v>
      </c>
      <c r="AR65" s="20">
        <f t="shared" si="14"/>
        <v>167.11102045665029</v>
      </c>
      <c r="AS65" s="20">
        <f t="shared" si="15"/>
        <v>167.55958226104309</v>
      </c>
      <c r="AT65" s="20">
        <f t="shared" si="16"/>
        <v>178.06403230578596</v>
      </c>
      <c r="AU65" s="20">
        <f t="shared" si="17"/>
        <v>185.91969005301769</v>
      </c>
    </row>
    <row r="66" spans="1:47" ht="16.5" customHeight="1" x14ac:dyDescent="0.25">
      <c r="A66" s="22" t="s">
        <v>123</v>
      </c>
      <c r="B66" s="16" t="s">
        <v>124</v>
      </c>
      <c r="C66" s="21">
        <v>11671496.460000001</v>
      </c>
      <c r="D66" s="21">
        <v>12402041.130000001</v>
      </c>
      <c r="E66" s="21">
        <v>13114614.6</v>
      </c>
      <c r="F66" s="21">
        <v>13653002.24</v>
      </c>
      <c r="G66" s="21">
        <v>1234719</v>
      </c>
      <c r="H66" s="21">
        <v>1484500</v>
      </c>
      <c r="I66" s="21">
        <v>1579620</v>
      </c>
      <c r="J66" s="21">
        <v>1055000</v>
      </c>
      <c r="K66" s="21">
        <v>12663055</v>
      </c>
      <c r="L66" s="21">
        <v>14533031</v>
      </c>
      <c r="M66" s="21">
        <v>14628151</v>
      </c>
      <c r="N66" s="21">
        <v>15567603</v>
      </c>
      <c r="O66" s="21">
        <v>10680061.92</v>
      </c>
      <c r="P66" s="21">
        <v>12132638.109999999</v>
      </c>
      <c r="Q66" s="21">
        <v>12825252.890000001</v>
      </c>
      <c r="R66" s="21">
        <v>13123230.84</v>
      </c>
      <c r="S66" s="21">
        <v>11428336</v>
      </c>
      <c r="T66" s="21">
        <v>13048531</v>
      </c>
      <c r="U66" s="21">
        <v>13048531</v>
      </c>
      <c r="V66" s="21">
        <v>14512603</v>
      </c>
      <c r="W66" s="21">
        <v>991434.54000000097</v>
      </c>
      <c r="X66" s="21">
        <v>269403.02000000142</v>
      </c>
      <c r="Y66" s="21">
        <v>289361.70999999903</v>
      </c>
      <c r="Z66" s="21">
        <v>529771.40000000037</v>
      </c>
      <c r="AB66" s="17">
        <f t="shared" si="35"/>
        <v>9.5495660130906317E-4</v>
      </c>
      <c r="AC66" s="17">
        <f t="shared" si="36"/>
        <v>1.0004631429983118E-3</v>
      </c>
      <c r="AD66" s="17">
        <f t="shared" si="37"/>
        <v>1.0426410512263604E-3</v>
      </c>
      <c r="AE66" s="17">
        <f t="shared" si="38"/>
        <v>9.863713564511995E-4</v>
      </c>
      <c r="AF66" s="17">
        <f t="shared" si="23"/>
        <v>0.10804013812684542</v>
      </c>
      <c r="AG66" s="17">
        <f t="shared" si="24"/>
        <v>0.11376759575464855</v>
      </c>
      <c r="AH66" s="17">
        <f t="shared" si="25"/>
        <v>0.12105730522462643</v>
      </c>
      <c r="AI66" s="17">
        <f t="shared" si="26"/>
        <v>7.2695435822229829E-2</v>
      </c>
      <c r="AJ66" s="17">
        <f t="shared" si="27"/>
        <v>0.92169673589824896</v>
      </c>
      <c r="AK66" s="17">
        <f t="shared" si="28"/>
        <v>0.85336920632729685</v>
      </c>
      <c r="AL66" s="17">
        <f t="shared" si="29"/>
        <v>0.89653262397961297</v>
      </c>
      <c r="AM66" s="17">
        <f t="shared" si="30"/>
        <v>0.87701377276899983</v>
      </c>
      <c r="AN66" s="17">
        <f t="shared" si="31"/>
        <v>0.91505506227090949</v>
      </c>
      <c r="AO66" s="17">
        <f t="shared" si="32"/>
        <v>0.9782775256769366</v>
      </c>
      <c r="AP66" s="17">
        <f t="shared" si="33"/>
        <v>0.97793593492255582</v>
      </c>
      <c r="AQ66" s="17">
        <f t="shared" si="34"/>
        <v>0.961197442827051</v>
      </c>
      <c r="AR66" s="20">
        <f t="shared" si="14"/>
        <v>4.8734430406385529</v>
      </c>
      <c r="AS66" s="20">
        <f t="shared" si="15"/>
        <v>5.2040779534890751</v>
      </c>
      <c r="AT66" s="20">
        <f t="shared" si="16"/>
        <v>5.527435514869512</v>
      </c>
      <c r="AU66" s="20">
        <f t="shared" si="17"/>
        <v>5.7361964482055532</v>
      </c>
    </row>
    <row r="67" spans="1:47" ht="16.5" customHeight="1" x14ac:dyDescent="0.25">
      <c r="A67" s="22" t="s">
        <v>125</v>
      </c>
      <c r="B67" s="16" t="s">
        <v>124</v>
      </c>
      <c r="C67" s="21">
        <v>11671496.460000001</v>
      </c>
      <c r="D67" s="21">
        <v>12402041.130000001</v>
      </c>
      <c r="E67" s="21">
        <v>13114614.6</v>
      </c>
      <c r="F67" s="21">
        <v>13653002.24</v>
      </c>
      <c r="G67" s="21">
        <v>1234719</v>
      </c>
      <c r="H67" s="21">
        <v>1484500</v>
      </c>
      <c r="I67" s="21">
        <v>1579620</v>
      </c>
      <c r="J67" s="21">
        <v>1055000</v>
      </c>
      <c r="K67" s="21">
        <v>12663055</v>
      </c>
      <c r="L67" s="21">
        <v>14533031</v>
      </c>
      <c r="M67" s="21">
        <v>14628151</v>
      </c>
      <c r="N67" s="21">
        <v>15567603</v>
      </c>
      <c r="O67" s="21">
        <v>10680061.92</v>
      </c>
      <c r="P67" s="21">
        <v>12132638.109999999</v>
      </c>
      <c r="Q67" s="21">
        <v>12825252.890000001</v>
      </c>
      <c r="R67" s="21">
        <v>13123230.84</v>
      </c>
      <c r="S67" s="21">
        <v>11428336</v>
      </c>
      <c r="T67" s="21">
        <v>13048531</v>
      </c>
      <c r="U67" s="21">
        <v>13048531</v>
      </c>
      <c r="V67" s="21">
        <v>14512603</v>
      </c>
      <c r="W67" s="21">
        <v>991434.54000000097</v>
      </c>
      <c r="X67" s="21">
        <v>269403.02000000142</v>
      </c>
      <c r="Y67" s="21">
        <v>289361.70999999903</v>
      </c>
      <c r="Z67" s="21">
        <v>529771.40000000037</v>
      </c>
      <c r="AB67" s="17">
        <f t="shared" si="35"/>
        <v>9.5495660130906317E-4</v>
      </c>
      <c r="AC67" s="17">
        <f t="shared" si="36"/>
        <v>1.0004631429983118E-3</v>
      </c>
      <c r="AD67" s="17">
        <f t="shared" si="37"/>
        <v>1.0426410512263604E-3</v>
      </c>
      <c r="AE67" s="17">
        <f t="shared" si="38"/>
        <v>9.863713564511995E-4</v>
      </c>
      <c r="AF67" s="17">
        <f t="shared" si="23"/>
        <v>0.10804013812684542</v>
      </c>
      <c r="AG67" s="17">
        <f t="shared" si="24"/>
        <v>0.11376759575464855</v>
      </c>
      <c r="AH67" s="17">
        <f t="shared" si="25"/>
        <v>0.12105730522462643</v>
      </c>
      <c r="AI67" s="17">
        <f t="shared" si="26"/>
        <v>7.2695435822229829E-2</v>
      </c>
      <c r="AJ67" s="17">
        <f t="shared" si="27"/>
        <v>0.92169673589824896</v>
      </c>
      <c r="AK67" s="17">
        <f t="shared" si="28"/>
        <v>0.85336920632729685</v>
      </c>
      <c r="AL67" s="17">
        <f t="shared" si="29"/>
        <v>0.89653262397961297</v>
      </c>
      <c r="AM67" s="17">
        <f t="shared" si="30"/>
        <v>0.87701377276899983</v>
      </c>
      <c r="AN67" s="17">
        <f t="shared" si="31"/>
        <v>0.91505506227090949</v>
      </c>
      <c r="AO67" s="17">
        <f t="shared" si="32"/>
        <v>0.9782775256769366</v>
      </c>
      <c r="AP67" s="17">
        <f t="shared" si="33"/>
        <v>0.97793593492255582</v>
      </c>
      <c r="AQ67" s="17">
        <f t="shared" si="34"/>
        <v>0.961197442827051</v>
      </c>
      <c r="AR67" s="20">
        <f t="shared" si="14"/>
        <v>4.8734430406385529</v>
      </c>
      <c r="AS67" s="20">
        <f t="shared" si="15"/>
        <v>5.2040779534890751</v>
      </c>
      <c r="AT67" s="20">
        <f t="shared" si="16"/>
        <v>5.527435514869512</v>
      </c>
      <c r="AU67" s="20">
        <f t="shared" si="17"/>
        <v>5.7361964482055532</v>
      </c>
    </row>
    <row r="68" spans="1:47" ht="16.5" customHeight="1" x14ac:dyDescent="0.25">
      <c r="A68" s="22" t="s">
        <v>127</v>
      </c>
      <c r="B68" s="16" t="s">
        <v>128</v>
      </c>
      <c r="C68" s="21">
        <v>17207944.079999998</v>
      </c>
      <c r="D68" s="21">
        <v>17946578.670000002</v>
      </c>
      <c r="E68" s="21">
        <v>17665876.489999998</v>
      </c>
      <c r="F68" s="21">
        <v>18292004.809999999</v>
      </c>
      <c r="G68" s="21">
        <v>1516000</v>
      </c>
      <c r="H68" s="21">
        <v>-398860.75</v>
      </c>
      <c r="I68" s="21">
        <v>-256209</v>
      </c>
      <c r="J68" s="21">
        <v>-1530100</v>
      </c>
      <c r="K68" s="21">
        <v>17840353</v>
      </c>
      <c r="L68" s="21">
        <v>18626708.25</v>
      </c>
      <c r="M68" s="21">
        <v>18769360</v>
      </c>
      <c r="N68" s="21">
        <v>19289783</v>
      </c>
      <c r="O68" s="21">
        <v>16667353.449999999</v>
      </c>
      <c r="P68" s="21">
        <v>17561893.530000001</v>
      </c>
      <c r="Q68" s="21">
        <v>17274306.23</v>
      </c>
      <c r="R68" s="21">
        <v>17898038.469999999</v>
      </c>
      <c r="S68" s="21">
        <v>16324353</v>
      </c>
      <c r="T68" s="21">
        <v>19025569</v>
      </c>
      <c r="U68" s="21">
        <v>19025569</v>
      </c>
      <c r="V68" s="21">
        <v>20819883</v>
      </c>
      <c r="W68" s="21">
        <v>540590.62999999896</v>
      </c>
      <c r="X68" s="21">
        <v>384685.1400000006</v>
      </c>
      <c r="Y68" s="21">
        <v>391570.25999999791</v>
      </c>
      <c r="Z68" s="21">
        <v>393966.33999999985</v>
      </c>
      <c r="AB68" s="17">
        <f t="shared" si="35"/>
        <v>1.4079462604020881E-3</v>
      </c>
      <c r="AC68" s="17">
        <f t="shared" si="36"/>
        <v>1.4477367325304673E-3</v>
      </c>
      <c r="AD68" s="17">
        <f t="shared" si="37"/>
        <v>1.4044765016860384E-3</v>
      </c>
      <c r="AE68" s="17">
        <f t="shared" si="38"/>
        <v>1.3215195661354822E-3</v>
      </c>
      <c r="AF68" s="17">
        <f t="shared" si="23"/>
        <v>9.2867386535931934E-2</v>
      </c>
      <c r="AG68" s="17">
        <f t="shared" si="24"/>
        <v>-2.0964458408576376E-2</v>
      </c>
      <c r="AH68" s="17">
        <f t="shared" si="25"/>
        <v>-1.3466561762226402E-2</v>
      </c>
      <c r="AI68" s="17">
        <f t="shared" si="26"/>
        <v>-7.3492247771036939E-2</v>
      </c>
      <c r="AJ68" s="17">
        <f t="shared" si="27"/>
        <v>0.96455177092067623</v>
      </c>
      <c r="AK68" s="17">
        <f t="shared" si="28"/>
        <v>0.96348632453616712</v>
      </c>
      <c r="AL68" s="17">
        <f t="shared" si="29"/>
        <v>0.94120825057434021</v>
      </c>
      <c r="AM68" s="17">
        <f t="shared" si="30"/>
        <v>0.94827426570843221</v>
      </c>
      <c r="AN68" s="17">
        <f t="shared" si="31"/>
        <v>0.96858482178424188</v>
      </c>
      <c r="AO68" s="17">
        <f t="shared" si="32"/>
        <v>0.97856498739544984</v>
      </c>
      <c r="AP68" s="17">
        <f t="shared" si="33"/>
        <v>0.97783465427137728</v>
      </c>
      <c r="AQ68" s="17">
        <f t="shared" si="34"/>
        <v>0.97846237500524691</v>
      </c>
      <c r="AR68" s="20">
        <f t="shared" si="14"/>
        <v>7.1851913426680989</v>
      </c>
      <c r="AS68" s="20">
        <f t="shared" si="15"/>
        <v>7.5306470457661101</v>
      </c>
      <c r="AT68" s="20">
        <f t="shared" si="16"/>
        <v>7.4456624224492538</v>
      </c>
      <c r="AU68" s="20">
        <f t="shared" si="17"/>
        <v>7.6852351722518204</v>
      </c>
    </row>
    <row r="69" spans="1:47" ht="16.5" customHeight="1" x14ac:dyDescent="0.25">
      <c r="A69" s="22" t="s">
        <v>129</v>
      </c>
      <c r="B69" s="16" t="s">
        <v>128</v>
      </c>
      <c r="C69" s="21">
        <v>17207944.079999998</v>
      </c>
      <c r="D69" s="21">
        <v>17946578.670000002</v>
      </c>
      <c r="E69" s="21">
        <v>17665876.489999998</v>
      </c>
      <c r="F69" s="21">
        <v>18292004.809999999</v>
      </c>
      <c r="G69" s="21">
        <v>1516000</v>
      </c>
      <c r="H69" s="21">
        <v>-398860.75</v>
      </c>
      <c r="I69" s="21">
        <v>-256209</v>
      </c>
      <c r="J69" s="21">
        <v>-1530100</v>
      </c>
      <c r="K69" s="21">
        <v>17840353</v>
      </c>
      <c r="L69" s="21">
        <v>18626708.25</v>
      </c>
      <c r="M69" s="21">
        <v>18769360</v>
      </c>
      <c r="N69" s="21">
        <v>19289783</v>
      </c>
      <c r="O69" s="21">
        <v>16667353.449999999</v>
      </c>
      <c r="P69" s="21">
        <v>17561893.530000001</v>
      </c>
      <c r="Q69" s="21">
        <v>17274306.23</v>
      </c>
      <c r="R69" s="21">
        <v>17898038.469999999</v>
      </c>
      <c r="S69" s="21">
        <v>16324353</v>
      </c>
      <c r="T69" s="21">
        <v>19025569</v>
      </c>
      <c r="U69" s="21">
        <v>19025569</v>
      </c>
      <c r="V69" s="21">
        <v>20819883</v>
      </c>
      <c r="W69" s="21">
        <v>540590.62999999896</v>
      </c>
      <c r="X69" s="21">
        <v>384685.1400000006</v>
      </c>
      <c r="Y69" s="21">
        <v>391570.25999999791</v>
      </c>
      <c r="Z69" s="21">
        <v>393966.33999999985</v>
      </c>
      <c r="AB69" s="17">
        <f t="shared" si="35"/>
        <v>1.4079462604020881E-3</v>
      </c>
      <c r="AC69" s="17">
        <f t="shared" si="36"/>
        <v>1.4477367325304673E-3</v>
      </c>
      <c r="AD69" s="17">
        <f t="shared" si="37"/>
        <v>1.4044765016860384E-3</v>
      </c>
      <c r="AE69" s="17">
        <f t="shared" si="38"/>
        <v>1.3215195661354822E-3</v>
      </c>
      <c r="AF69" s="17">
        <f t="shared" si="23"/>
        <v>9.2867386535931934E-2</v>
      </c>
      <c r="AG69" s="17">
        <f t="shared" si="24"/>
        <v>-2.0964458408576376E-2</v>
      </c>
      <c r="AH69" s="17">
        <f t="shared" si="25"/>
        <v>-1.3466561762226402E-2</v>
      </c>
      <c r="AI69" s="17">
        <f t="shared" si="26"/>
        <v>-7.3492247771036939E-2</v>
      </c>
      <c r="AJ69" s="17">
        <f t="shared" si="27"/>
        <v>0.96455177092067623</v>
      </c>
      <c r="AK69" s="17">
        <f t="shared" si="28"/>
        <v>0.96348632453616712</v>
      </c>
      <c r="AL69" s="17">
        <f t="shared" si="29"/>
        <v>0.94120825057434021</v>
      </c>
      <c r="AM69" s="17">
        <f t="shared" si="30"/>
        <v>0.94827426570843221</v>
      </c>
      <c r="AN69" s="17">
        <f t="shared" si="31"/>
        <v>0.96858482178424188</v>
      </c>
      <c r="AO69" s="17">
        <f t="shared" si="32"/>
        <v>0.97856498739544984</v>
      </c>
      <c r="AP69" s="17">
        <f t="shared" si="33"/>
        <v>0.97783465427137728</v>
      </c>
      <c r="AQ69" s="17">
        <f t="shared" si="34"/>
        <v>0.97846237500524691</v>
      </c>
      <c r="AR69" s="20">
        <f t="shared" si="14"/>
        <v>7.1851913426680989</v>
      </c>
      <c r="AS69" s="20">
        <f t="shared" si="15"/>
        <v>7.5306470457661101</v>
      </c>
      <c r="AT69" s="20">
        <f t="shared" si="16"/>
        <v>7.4456624224492538</v>
      </c>
      <c r="AU69" s="20">
        <f t="shared" si="17"/>
        <v>7.6852351722518204</v>
      </c>
    </row>
    <row r="70" spans="1:47" ht="16.5" customHeight="1" x14ac:dyDescent="0.25">
      <c r="A70" s="22" t="s">
        <v>130</v>
      </c>
      <c r="B70" s="16" t="s">
        <v>131</v>
      </c>
      <c r="C70" s="21">
        <v>49943059.479999997</v>
      </c>
      <c r="D70" s="21">
        <v>54338140.539999999</v>
      </c>
      <c r="E70" s="21">
        <v>51515157.700000003</v>
      </c>
      <c r="F70" s="21">
        <v>61282193.149999999</v>
      </c>
      <c r="G70" s="21">
        <v>3766492</v>
      </c>
      <c r="H70" s="21">
        <v>3612052</v>
      </c>
      <c r="I70" s="21">
        <v>3317844.15</v>
      </c>
      <c r="J70" s="21">
        <v>6450578.9100000001</v>
      </c>
      <c r="K70" s="21">
        <v>51506376</v>
      </c>
      <c r="L70" s="21">
        <v>55595266</v>
      </c>
      <c r="M70" s="21">
        <v>55301658.149999999</v>
      </c>
      <c r="N70" s="21">
        <v>62970084.909999996</v>
      </c>
      <c r="O70" s="21">
        <v>44791529.240000002</v>
      </c>
      <c r="P70" s="21">
        <v>49747433.329999998</v>
      </c>
      <c r="Q70" s="21">
        <v>48026337.490000002</v>
      </c>
      <c r="R70" s="21">
        <v>58635419.280000001</v>
      </c>
      <c r="S70" s="21">
        <v>47739884</v>
      </c>
      <c r="T70" s="21">
        <v>51983214</v>
      </c>
      <c r="U70" s="21">
        <v>51983814</v>
      </c>
      <c r="V70" s="21">
        <v>56519506</v>
      </c>
      <c r="W70" s="21">
        <v>5151530.2399999946</v>
      </c>
      <c r="X70" s="21">
        <v>4590707.2100000009</v>
      </c>
      <c r="Y70" s="21">
        <v>3488820.2100000009</v>
      </c>
      <c r="Z70" s="21">
        <v>2646773.8699999973</v>
      </c>
      <c r="AB70" s="17">
        <f t="shared" si="35"/>
        <v>4.0863187084406805E-3</v>
      </c>
      <c r="AC70" s="17">
        <f t="shared" si="36"/>
        <v>4.3834161086460117E-3</v>
      </c>
      <c r="AD70" s="17">
        <f t="shared" si="37"/>
        <v>4.0955696996555074E-3</v>
      </c>
      <c r="AE70" s="17">
        <f t="shared" si="38"/>
        <v>4.4273778705298085E-3</v>
      </c>
      <c r="AF70" s="17">
        <f t="shared" ref="AF70:AF101" si="39">IF(S70=0,"",G70/S70)</f>
        <v>7.8896128025782386E-2</v>
      </c>
      <c r="AG70" s="17">
        <f t="shared" ref="AG70:AG101" si="40">IF(T70=0,"",H70/T70)</f>
        <v>6.9484968743948772E-2</v>
      </c>
      <c r="AH70" s="17">
        <f t="shared" ref="AH70:AH101" si="41">IF(U70=0,"",I70/U70)</f>
        <v>6.3824561814567901E-2</v>
      </c>
      <c r="AI70" s="17">
        <f t="shared" ref="AI70:AI101" si="42">IF(V70=0,"",J70/V70)</f>
        <v>0.11413013606311422</v>
      </c>
      <c r="AJ70" s="17">
        <f t="shared" ref="AJ70:AJ101" si="43">IF(K70=0,"",C70/K70)</f>
        <v>0.96964809715985445</v>
      </c>
      <c r="AK70" s="17">
        <f t="shared" ref="AK70:AK101" si="44">IF(L70=0,"",D70/L70)</f>
        <v>0.97738790457446501</v>
      </c>
      <c r="AL70" s="17">
        <f t="shared" ref="AL70:AL101" si="45">IF(M70=0,"",E70/M70)</f>
        <v>0.93153007384101383</v>
      </c>
      <c r="AM70" s="17">
        <f t="shared" ref="AM70:AM101" si="46">IF(N70=0,"",F70/N70)</f>
        <v>0.97319533930417246</v>
      </c>
      <c r="AN70" s="17">
        <f t="shared" ref="AN70:AN101" si="47">IF(O70=0,"",O70/C70)</f>
        <v>0.89685192910412392</v>
      </c>
      <c r="AO70" s="17">
        <f t="shared" ref="AO70:AO101" si="48">IF(P70=0,"",P70/D70)</f>
        <v>0.91551593108673568</v>
      </c>
      <c r="AP70" s="17">
        <f t="shared" ref="AP70:AP101" si="49">IF(Q70=0,"",Q70/E70)</f>
        <v>0.93227585111323452</v>
      </c>
      <c r="AQ70" s="17">
        <f t="shared" ref="AQ70:AQ101" si="50">IF(R70=0,"",R70/F70)</f>
        <v>0.95681006612277231</v>
      </c>
      <c r="AR70" s="20">
        <f t="shared" ref="AR70:AR133" si="51">C70/AV$2</f>
        <v>20.853765966099882</v>
      </c>
      <c r="AS70" s="20">
        <f t="shared" ref="AS70:AS133" si="52">D70/AW$2</f>
        <v>22.801078971893791</v>
      </c>
      <c r="AT70" s="20">
        <f t="shared" ref="AT70:AT133" si="53">E70/AX$2</f>
        <v>21.712167754062985</v>
      </c>
      <c r="AU70" s="20">
        <f t="shared" ref="AU70:AU133" si="54">F70/AY$2</f>
        <v>25.747208746175133</v>
      </c>
    </row>
    <row r="71" spans="1:47" ht="16.5" customHeight="1" x14ac:dyDescent="0.25">
      <c r="A71" s="22" t="s">
        <v>132</v>
      </c>
      <c r="B71" s="16" t="s">
        <v>131</v>
      </c>
      <c r="C71" s="21">
        <v>49943059.479999997</v>
      </c>
      <c r="D71" s="21">
        <v>54338140.539999999</v>
      </c>
      <c r="E71" s="21">
        <v>51515157.700000003</v>
      </c>
      <c r="F71" s="21">
        <v>61282193.149999999</v>
      </c>
      <c r="G71" s="21">
        <v>3766492</v>
      </c>
      <c r="H71" s="21">
        <v>3612052</v>
      </c>
      <c r="I71" s="21">
        <v>3317844.15</v>
      </c>
      <c r="J71" s="21">
        <v>6450578.9100000001</v>
      </c>
      <c r="K71" s="21">
        <v>51506376</v>
      </c>
      <c r="L71" s="21">
        <v>55595266</v>
      </c>
      <c r="M71" s="21">
        <v>55301658.149999999</v>
      </c>
      <c r="N71" s="21">
        <v>62970084.909999996</v>
      </c>
      <c r="O71" s="21">
        <v>44791529.240000002</v>
      </c>
      <c r="P71" s="21">
        <v>49747433.329999998</v>
      </c>
      <c r="Q71" s="21">
        <v>48026337.490000002</v>
      </c>
      <c r="R71" s="21">
        <v>58635419.280000001</v>
      </c>
      <c r="S71" s="21">
        <v>47739884</v>
      </c>
      <c r="T71" s="21">
        <v>51983214</v>
      </c>
      <c r="U71" s="21">
        <v>51983814</v>
      </c>
      <c r="V71" s="21">
        <v>56519506</v>
      </c>
      <c r="W71" s="21">
        <v>5151530.2399999946</v>
      </c>
      <c r="X71" s="21">
        <v>4590707.2100000009</v>
      </c>
      <c r="Y71" s="21">
        <v>3488820.2100000009</v>
      </c>
      <c r="Z71" s="21">
        <v>2646773.8699999973</v>
      </c>
      <c r="AB71" s="17">
        <f t="shared" si="35"/>
        <v>4.0863187084406805E-3</v>
      </c>
      <c r="AC71" s="17">
        <f t="shared" si="36"/>
        <v>4.3834161086460117E-3</v>
      </c>
      <c r="AD71" s="17">
        <f t="shared" si="37"/>
        <v>4.0955696996555074E-3</v>
      </c>
      <c r="AE71" s="17">
        <f t="shared" si="38"/>
        <v>4.4273778705298085E-3</v>
      </c>
      <c r="AF71" s="17">
        <f t="shared" si="39"/>
        <v>7.8896128025782386E-2</v>
      </c>
      <c r="AG71" s="17">
        <f t="shared" si="40"/>
        <v>6.9484968743948772E-2</v>
      </c>
      <c r="AH71" s="17">
        <f t="shared" si="41"/>
        <v>6.3824561814567901E-2</v>
      </c>
      <c r="AI71" s="17">
        <f t="shared" si="42"/>
        <v>0.11413013606311422</v>
      </c>
      <c r="AJ71" s="17">
        <f t="shared" si="43"/>
        <v>0.96964809715985445</v>
      </c>
      <c r="AK71" s="17">
        <f t="shared" si="44"/>
        <v>0.97738790457446501</v>
      </c>
      <c r="AL71" s="17">
        <f t="shared" si="45"/>
        <v>0.93153007384101383</v>
      </c>
      <c r="AM71" s="17">
        <f t="shared" si="46"/>
        <v>0.97319533930417246</v>
      </c>
      <c r="AN71" s="17">
        <f t="shared" si="47"/>
        <v>0.89685192910412392</v>
      </c>
      <c r="AO71" s="17">
        <f t="shared" si="48"/>
        <v>0.91551593108673568</v>
      </c>
      <c r="AP71" s="17">
        <f t="shared" si="49"/>
        <v>0.93227585111323452</v>
      </c>
      <c r="AQ71" s="17">
        <f t="shared" si="50"/>
        <v>0.95681006612277231</v>
      </c>
      <c r="AR71" s="20">
        <f t="shared" si="51"/>
        <v>20.853765966099882</v>
      </c>
      <c r="AS71" s="20">
        <f t="shared" si="52"/>
        <v>22.801078971893791</v>
      </c>
      <c r="AT71" s="20">
        <f t="shared" si="53"/>
        <v>21.712167754062985</v>
      </c>
      <c r="AU71" s="20">
        <f t="shared" si="54"/>
        <v>25.747208746175133</v>
      </c>
    </row>
    <row r="72" spans="1:47" ht="16.5" customHeight="1" x14ac:dyDescent="0.25">
      <c r="A72" s="22" t="s">
        <v>133</v>
      </c>
      <c r="B72" s="16" t="s">
        <v>134</v>
      </c>
      <c r="C72" s="21">
        <v>12397261.640000001</v>
      </c>
      <c r="D72" s="21">
        <v>14721199.26</v>
      </c>
      <c r="E72" s="21">
        <v>15280085.51</v>
      </c>
      <c r="F72" s="21">
        <v>16672752.539999999</v>
      </c>
      <c r="G72" s="21">
        <v>-1794292</v>
      </c>
      <c r="H72" s="21">
        <v>780934.75</v>
      </c>
      <c r="I72" s="21">
        <v>972523</v>
      </c>
      <c r="J72" s="21">
        <v>-3833732.14</v>
      </c>
      <c r="K72" s="21">
        <v>13389199</v>
      </c>
      <c r="L72" s="21">
        <v>16279237.75</v>
      </c>
      <c r="M72" s="21">
        <v>16470826</v>
      </c>
      <c r="N72" s="21">
        <v>17939577.859999999</v>
      </c>
      <c r="O72" s="21">
        <v>11023835.43</v>
      </c>
      <c r="P72" s="21">
        <v>12794711.85</v>
      </c>
      <c r="Q72" s="21">
        <v>14096668.720000001</v>
      </c>
      <c r="R72" s="21">
        <v>15960227.300000001</v>
      </c>
      <c r="S72" s="21">
        <v>15183491</v>
      </c>
      <c r="T72" s="21">
        <v>15498303</v>
      </c>
      <c r="U72" s="21">
        <v>15498303</v>
      </c>
      <c r="V72" s="21">
        <v>21773310</v>
      </c>
      <c r="W72" s="21">
        <v>1373426.2100000009</v>
      </c>
      <c r="X72" s="21">
        <v>1926487.4100000001</v>
      </c>
      <c r="Y72" s="21">
        <v>1183416.7899999991</v>
      </c>
      <c r="Z72" s="21">
        <v>712525.23999999836</v>
      </c>
      <c r="AB72" s="17">
        <f t="shared" si="35"/>
        <v>1.0143383825584969E-3</v>
      </c>
      <c r="AC72" s="17">
        <f t="shared" si="36"/>
        <v>1.1875478500661949E-3</v>
      </c>
      <c r="AD72" s="17">
        <f t="shared" si="37"/>
        <v>1.2148008084793493E-3</v>
      </c>
      <c r="AE72" s="17">
        <f t="shared" si="38"/>
        <v>1.2045354750234759E-3</v>
      </c>
      <c r="AF72" s="17">
        <f t="shared" si="39"/>
        <v>-0.11817387714063914</v>
      </c>
      <c r="AG72" s="17">
        <f t="shared" si="40"/>
        <v>5.0388403814275666E-2</v>
      </c>
      <c r="AH72" s="17">
        <f t="shared" si="41"/>
        <v>6.275028949943745E-2</v>
      </c>
      <c r="AI72" s="17">
        <f t="shared" si="42"/>
        <v>-0.17607484300733331</v>
      </c>
      <c r="AJ72" s="17">
        <f t="shared" si="43"/>
        <v>0.92591510814052436</v>
      </c>
      <c r="AK72" s="17">
        <f t="shared" si="44"/>
        <v>0.90429290892320802</v>
      </c>
      <c r="AL72" s="17">
        <f t="shared" si="45"/>
        <v>0.92770608529286869</v>
      </c>
      <c r="AM72" s="17">
        <f t="shared" si="46"/>
        <v>0.92938377202148947</v>
      </c>
      <c r="AN72" s="17">
        <f t="shared" si="47"/>
        <v>0.88921535659386142</v>
      </c>
      <c r="AO72" s="17">
        <f t="shared" si="48"/>
        <v>0.86913515835393973</v>
      </c>
      <c r="AP72" s="17">
        <f t="shared" si="49"/>
        <v>0.92255169061550635</v>
      </c>
      <c r="AQ72" s="17">
        <f t="shared" si="50"/>
        <v>0.95726409071983998</v>
      </c>
      <c r="AR72" s="20">
        <f t="shared" si="51"/>
        <v>5.1764868943320819</v>
      </c>
      <c r="AS72" s="20">
        <f t="shared" si="52"/>
        <v>6.1772306441210523</v>
      </c>
      <c r="AT72" s="20">
        <f t="shared" si="53"/>
        <v>6.4401196599568413</v>
      </c>
      <c r="AU72" s="20">
        <f t="shared" si="54"/>
        <v>7.0049196667939695</v>
      </c>
    </row>
    <row r="73" spans="1:47" ht="16.5" customHeight="1" x14ac:dyDescent="0.25">
      <c r="A73" s="22" t="s">
        <v>135</v>
      </c>
      <c r="B73" s="16" t="s">
        <v>134</v>
      </c>
      <c r="C73" s="21">
        <v>12397261.640000001</v>
      </c>
      <c r="D73" s="21">
        <v>14721199.26</v>
      </c>
      <c r="E73" s="21">
        <v>15280085.51</v>
      </c>
      <c r="F73" s="21">
        <v>16672752.539999999</v>
      </c>
      <c r="G73" s="21">
        <v>-1794292</v>
      </c>
      <c r="H73" s="21">
        <v>780934.75</v>
      </c>
      <c r="I73" s="21">
        <v>972523</v>
      </c>
      <c r="J73" s="21">
        <v>-3833732.14</v>
      </c>
      <c r="K73" s="21">
        <v>13389199</v>
      </c>
      <c r="L73" s="21">
        <v>16279237.75</v>
      </c>
      <c r="M73" s="21">
        <v>16470826</v>
      </c>
      <c r="N73" s="21">
        <v>17939577.859999999</v>
      </c>
      <c r="O73" s="21">
        <v>11023835.43</v>
      </c>
      <c r="P73" s="21">
        <v>12794711.85</v>
      </c>
      <c r="Q73" s="21">
        <v>14096668.720000001</v>
      </c>
      <c r="R73" s="21">
        <v>15960227.300000001</v>
      </c>
      <c r="S73" s="21">
        <v>15183491</v>
      </c>
      <c r="T73" s="21">
        <v>15498303</v>
      </c>
      <c r="U73" s="21">
        <v>15498303</v>
      </c>
      <c r="V73" s="21">
        <v>21773310</v>
      </c>
      <c r="W73" s="21">
        <v>1373426.2100000009</v>
      </c>
      <c r="X73" s="21">
        <v>1926487.4100000001</v>
      </c>
      <c r="Y73" s="21">
        <v>1183416.7899999991</v>
      </c>
      <c r="Z73" s="21">
        <v>712525.23999999836</v>
      </c>
      <c r="AB73" s="17">
        <f t="shared" si="35"/>
        <v>1.0143383825584969E-3</v>
      </c>
      <c r="AC73" s="17">
        <f t="shared" si="36"/>
        <v>1.1875478500661949E-3</v>
      </c>
      <c r="AD73" s="17">
        <f t="shared" si="37"/>
        <v>1.2148008084793493E-3</v>
      </c>
      <c r="AE73" s="17">
        <f t="shared" si="38"/>
        <v>1.2045354750234759E-3</v>
      </c>
      <c r="AF73" s="17">
        <f t="shared" si="39"/>
        <v>-0.11817387714063914</v>
      </c>
      <c r="AG73" s="17">
        <f t="shared" si="40"/>
        <v>5.0388403814275666E-2</v>
      </c>
      <c r="AH73" s="17">
        <f t="shared" si="41"/>
        <v>6.275028949943745E-2</v>
      </c>
      <c r="AI73" s="17">
        <f t="shared" si="42"/>
        <v>-0.17607484300733331</v>
      </c>
      <c r="AJ73" s="17">
        <f t="shared" si="43"/>
        <v>0.92591510814052436</v>
      </c>
      <c r="AK73" s="17">
        <f t="shared" si="44"/>
        <v>0.90429290892320802</v>
      </c>
      <c r="AL73" s="17">
        <f t="shared" si="45"/>
        <v>0.92770608529286869</v>
      </c>
      <c r="AM73" s="17">
        <f t="shared" si="46"/>
        <v>0.92938377202148947</v>
      </c>
      <c r="AN73" s="17">
        <f t="shared" si="47"/>
        <v>0.88921535659386142</v>
      </c>
      <c r="AO73" s="17">
        <f t="shared" si="48"/>
        <v>0.86913515835393973</v>
      </c>
      <c r="AP73" s="17">
        <f t="shared" si="49"/>
        <v>0.92255169061550635</v>
      </c>
      <c r="AQ73" s="17">
        <f t="shared" si="50"/>
        <v>0.95726409071983998</v>
      </c>
      <c r="AR73" s="20">
        <f t="shared" si="51"/>
        <v>5.1764868943320819</v>
      </c>
      <c r="AS73" s="20">
        <f t="shared" si="52"/>
        <v>6.1772306441210523</v>
      </c>
      <c r="AT73" s="20">
        <f t="shared" si="53"/>
        <v>6.4401196599568413</v>
      </c>
      <c r="AU73" s="20">
        <f t="shared" si="54"/>
        <v>7.0049196667939695</v>
      </c>
    </row>
    <row r="74" spans="1:47" ht="16.5" customHeight="1" x14ac:dyDescent="0.25">
      <c r="A74" s="22" t="s">
        <v>136</v>
      </c>
      <c r="B74" s="16" t="s">
        <v>137</v>
      </c>
      <c r="C74" s="21">
        <v>19213216.190000001</v>
      </c>
      <c r="D74" s="21">
        <v>21918776.800000001</v>
      </c>
      <c r="E74" s="21">
        <v>19310427.100000001</v>
      </c>
      <c r="F74" s="21">
        <v>21795030.300000001</v>
      </c>
      <c r="G74" s="21">
        <v>1278381.71</v>
      </c>
      <c r="H74" s="21">
        <v>-633880.61</v>
      </c>
      <c r="I74" s="21">
        <v>-1393891.64</v>
      </c>
      <c r="J74" s="21">
        <v>-2903479.86</v>
      </c>
      <c r="K74" s="21">
        <v>21730740.710000001</v>
      </c>
      <c r="L74" s="21">
        <v>23468562.390000001</v>
      </c>
      <c r="M74" s="21">
        <v>22708551.359999999</v>
      </c>
      <c r="N74" s="21">
        <v>24782709.140000001</v>
      </c>
      <c r="O74" s="21">
        <v>15938165.369999999</v>
      </c>
      <c r="P74" s="21">
        <v>18290788.27</v>
      </c>
      <c r="Q74" s="21">
        <v>15889238.300000001</v>
      </c>
      <c r="R74" s="21">
        <v>17017789.57</v>
      </c>
      <c r="S74" s="21">
        <v>20452359</v>
      </c>
      <c r="T74" s="21">
        <v>24102443</v>
      </c>
      <c r="U74" s="21">
        <v>24102443</v>
      </c>
      <c r="V74" s="21">
        <v>27686189</v>
      </c>
      <c r="W74" s="21">
        <v>3275050.8200000022</v>
      </c>
      <c r="X74" s="21">
        <v>3627988.5300000012</v>
      </c>
      <c r="Y74" s="21">
        <v>3421188.8000000007</v>
      </c>
      <c r="Z74" s="21">
        <v>4777240.7300000004</v>
      </c>
      <c r="AB74" s="17">
        <f t="shared" ref="AB74:AB105" si="55">C74/C$207</f>
        <v>1.5720167243248829E-3</v>
      </c>
      <c r="AC74" s="17">
        <f t="shared" ref="AC74:AC105" si="56">D74/D$207</f>
        <v>1.7681709081710229E-3</v>
      </c>
      <c r="AD74" s="17">
        <f t="shared" ref="AD74:AD105" si="57">E74/E$207</f>
        <v>1.5352219356239412E-3</v>
      </c>
      <c r="AE74" s="17">
        <f t="shared" ref="AE74:AE105" si="58">F74/F$207</f>
        <v>1.5745982621992154E-3</v>
      </c>
      <c r="AF74" s="17">
        <f t="shared" si="39"/>
        <v>6.2505342782218906E-2</v>
      </c>
      <c r="AG74" s="17">
        <f t="shared" si="40"/>
        <v>-2.6299434044922333E-2</v>
      </c>
      <c r="AH74" s="17">
        <f t="shared" si="41"/>
        <v>-5.7831965000394357E-2</v>
      </c>
      <c r="AI74" s="17">
        <f t="shared" si="42"/>
        <v>-0.10487105538432899</v>
      </c>
      <c r="AJ74" s="17">
        <f t="shared" si="43"/>
        <v>0.88414916207428262</v>
      </c>
      <c r="AK74" s="17">
        <f t="shared" si="44"/>
        <v>0.93396333510993557</v>
      </c>
      <c r="AL74" s="17">
        <f t="shared" si="45"/>
        <v>0.85035926747905077</v>
      </c>
      <c r="AM74" s="17">
        <f t="shared" si="46"/>
        <v>0.8794450266465097</v>
      </c>
      <c r="AN74" s="17">
        <f t="shared" si="47"/>
        <v>0.82954177022665343</v>
      </c>
      <c r="AO74" s="17">
        <f t="shared" si="48"/>
        <v>0.83448033788089848</v>
      </c>
      <c r="AP74" s="17">
        <f t="shared" si="49"/>
        <v>0.82283204911609642</v>
      </c>
      <c r="AQ74" s="17">
        <f t="shared" si="50"/>
        <v>0.78081054881580048</v>
      </c>
      <c r="AR74" s="20">
        <f t="shared" si="51"/>
        <v>8.0224943776780666</v>
      </c>
      <c r="AS74" s="20">
        <f t="shared" si="52"/>
        <v>9.1974395115014271</v>
      </c>
      <c r="AT74" s="20">
        <f t="shared" si="53"/>
        <v>8.1387935379998666</v>
      </c>
      <c r="AU74" s="20">
        <f t="shared" si="54"/>
        <v>9.1570024817774023</v>
      </c>
    </row>
    <row r="75" spans="1:47" ht="16.5" customHeight="1" x14ac:dyDescent="0.25">
      <c r="A75" s="22" t="s">
        <v>138</v>
      </c>
      <c r="B75" s="16" t="s">
        <v>139</v>
      </c>
      <c r="C75" s="21">
        <v>19213216.190000001</v>
      </c>
      <c r="D75" s="21">
        <v>21918776.800000001</v>
      </c>
      <c r="E75" s="21">
        <v>19310427.100000001</v>
      </c>
      <c r="F75" s="21">
        <v>21795030.300000001</v>
      </c>
      <c r="G75" s="21">
        <v>1278381.71</v>
      </c>
      <c r="H75" s="21">
        <v>-633880.61</v>
      </c>
      <c r="I75" s="21">
        <v>-1393891.64</v>
      </c>
      <c r="J75" s="21">
        <v>-2903479.86</v>
      </c>
      <c r="K75" s="21">
        <v>21730740.710000001</v>
      </c>
      <c r="L75" s="21">
        <v>23468562.390000001</v>
      </c>
      <c r="M75" s="21">
        <v>22708551.359999999</v>
      </c>
      <c r="N75" s="21">
        <v>24782709.140000001</v>
      </c>
      <c r="O75" s="21">
        <v>15938165.369999999</v>
      </c>
      <c r="P75" s="21">
        <v>18290788.27</v>
      </c>
      <c r="Q75" s="21">
        <v>15889238.300000001</v>
      </c>
      <c r="R75" s="21">
        <v>17017789.57</v>
      </c>
      <c r="S75" s="21">
        <v>20452359</v>
      </c>
      <c r="T75" s="21">
        <v>24102443</v>
      </c>
      <c r="U75" s="21">
        <v>24102443</v>
      </c>
      <c r="V75" s="21">
        <v>27686189</v>
      </c>
      <c r="W75" s="21">
        <v>3275050.8200000022</v>
      </c>
      <c r="X75" s="21">
        <v>3627988.5300000012</v>
      </c>
      <c r="Y75" s="21">
        <v>3421188.8000000007</v>
      </c>
      <c r="Z75" s="21">
        <v>4777240.7300000004</v>
      </c>
      <c r="AB75" s="17">
        <f t="shared" si="55"/>
        <v>1.5720167243248829E-3</v>
      </c>
      <c r="AC75" s="17">
        <f t="shared" si="56"/>
        <v>1.7681709081710229E-3</v>
      </c>
      <c r="AD75" s="17">
        <f t="shared" si="57"/>
        <v>1.5352219356239412E-3</v>
      </c>
      <c r="AE75" s="17">
        <f t="shared" si="58"/>
        <v>1.5745982621992154E-3</v>
      </c>
      <c r="AF75" s="17">
        <f t="shared" si="39"/>
        <v>6.2505342782218906E-2</v>
      </c>
      <c r="AG75" s="17">
        <f t="shared" si="40"/>
        <v>-2.6299434044922333E-2</v>
      </c>
      <c r="AH75" s="17">
        <f t="shared" si="41"/>
        <v>-5.7831965000394357E-2</v>
      </c>
      <c r="AI75" s="17">
        <f t="shared" si="42"/>
        <v>-0.10487105538432899</v>
      </c>
      <c r="AJ75" s="17">
        <f t="shared" si="43"/>
        <v>0.88414916207428262</v>
      </c>
      <c r="AK75" s="17">
        <f t="shared" si="44"/>
        <v>0.93396333510993557</v>
      </c>
      <c r="AL75" s="17">
        <f t="shared" si="45"/>
        <v>0.85035926747905077</v>
      </c>
      <c r="AM75" s="17">
        <f t="shared" si="46"/>
        <v>0.8794450266465097</v>
      </c>
      <c r="AN75" s="17">
        <f t="shared" si="47"/>
        <v>0.82954177022665343</v>
      </c>
      <c r="AO75" s="17">
        <f t="shared" si="48"/>
        <v>0.83448033788089848</v>
      </c>
      <c r="AP75" s="17">
        <f t="shared" si="49"/>
        <v>0.82283204911609642</v>
      </c>
      <c r="AQ75" s="17">
        <f t="shared" si="50"/>
        <v>0.78081054881580048</v>
      </c>
      <c r="AR75" s="20">
        <f t="shared" si="51"/>
        <v>8.0224943776780666</v>
      </c>
      <c r="AS75" s="20">
        <f t="shared" si="52"/>
        <v>9.1974395115014271</v>
      </c>
      <c r="AT75" s="20">
        <f t="shared" si="53"/>
        <v>8.1387935379998666</v>
      </c>
      <c r="AU75" s="20">
        <f t="shared" si="54"/>
        <v>9.1570024817774023</v>
      </c>
    </row>
    <row r="76" spans="1:47" ht="16.5" customHeight="1" x14ac:dyDescent="0.25">
      <c r="A76" s="22" t="s">
        <v>142</v>
      </c>
      <c r="B76" s="16" t="s">
        <v>143</v>
      </c>
      <c r="C76" s="21">
        <v>50136495.909999996</v>
      </c>
      <c r="D76" s="21">
        <v>51124007.979999997</v>
      </c>
      <c r="E76" s="21">
        <v>53050222.18</v>
      </c>
      <c r="F76" s="21">
        <v>54369720.270000003</v>
      </c>
      <c r="G76" s="21">
        <v>1085642.18</v>
      </c>
      <c r="H76" s="21">
        <v>1590318.52</v>
      </c>
      <c r="I76" s="21">
        <v>1888398</v>
      </c>
      <c r="J76" s="21">
        <v>-1142100</v>
      </c>
      <c r="K76" s="21">
        <v>52230911.18</v>
      </c>
      <c r="L76" s="21">
        <v>56197690.520000003</v>
      </c>
      <c r="M76" s="21">
        <v>56495770</v>
      </c>
      <c r="N76" s="21">
        <v>60237168</v>
      </c>
      <c r="O76" s="21">
        <v>48543382.490000002</v>
      </c>
      <c r="P76" s="21">
        <v>50091923.759999998</v>
      </c>
      <c r="Q76" s="21">
        <v>51939186.770000003</v>
      </c>
      <c r="R76" s="21">
        <v>53361096.910000004</v>
      </c>
      <c r="S76" s="21">
        <v>51145269</v>
      </c>
      <c r="T76" s="21">
        <v>54607372</v>
      </c>
      <c r="U76" s="21">
        <v>54607372</v>
      </c>
      <c r="V76" s="21">
        <v>61379268</v>
      </c>
      <c r="W76" s="21">
        <v>1593113.4199999953</v>
      </c>
      <c r="X76" s="21">
        <v>1032084.2200000007</v>
      </c>
      <c r="Y76" s="21">
        <v>1111035.4099999983</v>
      </c>
      <c r="Z76" s="21">
        <v>1008623.3599999985</v>
      </c>
      <c r="AB76" s="17">
        <f t="shared" si="55"/>
        <v>4.1021455903144178E-3</v>
      </c>
      <c r="AC76" s="17">
        <f t="shared" si="56"/>
        <v>4.1241345009425529E-3</v>
      </c>
      <c r="AD76" s="17">
        <f t="shared" si="57"/>
        <v>4.2176107425640381E-3</v>
      </c>
      <c r="AE76" s="17">
        <f t="shared" si="58"/>
        <v>3.9279810982139106E-3</v>
      </c>
      <c r="AF76" s="17">
        <f t="shared" si="39"/>
        <v>2.1226639359351106E-2</v>
      </c>
      <c r="AG76" s="17">
        <f t="shared" si="40"/>
        <v>2.9122780711732476E-2</v>
      </c>
      <c r="AH76" s="17">
        <f t="shared" si="41"/>
        <v>3.4581374837082436E-2</v>
      </c>
      <c r="AI76" s="17">
        <f t="shared" si="42"/>
        <v>-1.860726002792995E-2</v>
      </c>
      <c r="AJ76" s="17">
        <f t="shared" si="43"/>
        <v>0.95990084755017668</v>
      </c>
      <c r="AK76" s="17">
        <f t="shared" si="44"/>
        <v>0.90971724117035824</v>
      </c>
      <c r="AL76" s="17">
        <f t="shared" si="45"/>
        <v>0.93901228676058401</v>
      </c>
      <c r="AM76" s="17">
        <f t="shared" si="46"/>
        <v>0.90259423002754713</v>
      </c>
      <c r="AN76" s="17">
        <f t="shared" si="47"/>
        <v>0.96822447618078866</v>
      </c>
      <c r="AO76" s="17">
        <f t="shared" si="48"/>
        <v>0.97981214187268428</v>
      </c>
      <c r="AP76" s="17">
        <f t="shared" si="49"/>
        <v>0.97905691315994414</v>
      </c>
      <c r="AQ76" s="17">
        <f t="shared" si="50"/>
        <v>0.98144880358053754</v>
      </c>
      <c r="AR76" s="20">
        <f t="shared" si="51"/>
        <v>20.934535508105078</v>
      </c>
      <c r="AS76" s="20">
        <f t="shared" si="52"/>
        <v>21.452381913098648</v>
      </c>
      <c r="AT76" s="20">
        <f t="shared" si="53"/>
        <v>22.359153592622565</v>
      </c>
      <c r="AU76" s="20">
        <f t="shared" si="54"/>
        <v>22.84299019515165</v>
      </c>
    </row>
    <row r="77" spans="1:47" ht="16.5" customHeight="1" x14ac:dyDescent="0.25">
      <c r="A77" s="22" t="s">
        <v>144</v>
      </c>
      <c r="B77" s="16" t="s">
        <v>145</v>
      </c>
      <c r="C77" s="21">
        <v>44392909.009999998</v>
      </c>
      <c r="D77" s="21">
        <v>45274736.509999998</v>
      </c>
      <c r="E77" s="21">
        <v>46824646.850000001</v>
      </c>
      <c r="F77" s="21">
        <v>46652416.57</v>
      </c>
      <c r="G77" s="21">
        <v>206742.18</v>
      </c>
      <c r="H77" s="21">
        <v>1100851.52</v>
      </c>
      <c r="I77" s="21">
        <v>523900</v>
      </c>
      <c r="J77" s="21">
        <v>-1537100</v>
      </c>
      <c r="K77" s="21">
        <v>46263772.18</v>
      </c>
      <c r="L77" s="21">
        <v>49969128.520000003</v>
      </c>
      <c r="M77" s="21">
        <v>49392177</v>
      </c>
      <c r="N77" s="21">
        <v>51200716</v>
      </c>
      <c r="O77" s="21">
        <v>43225381.270000003</v>
      </c>
      <c r="P77" s="21">
        <v>44412838.299999997</v>
      </c>
      <c r="Q77" s="21">
        <v>45835673.450000003</v>
      </c>
      <c r="R77" s="21">
        <v>45766343.240000002</v>
      </c>
      <c r="S77" s="21">
        <v>46057030</v>
      </c>
      <c r="T77" s="21">
        <v>48868277</v>
      </c>
      <c r="U77" s="21">
        <v>48868277</v>
      </c>
      <c r="V77" s="21">
        <v>52737816</v>
      </c>
      <c r="W77" s="21">
        <v>1167527.7399999946</v>
      </c>
      <c r="X77" s="21">
        <v>861898.21000000089</v>
      </c>
      <c r="Y77" s="21">
        <v>988973.39999999851</v>
      </c>
      <c r="Z77" s="21">
        <v>886073.32999999821</v>
      </c>
      <c r="AB77" s="17">
        <f t="shared" si="55"/>
        <v>3.6322078883115286E-3</v>
      </c>
      <c r="AC77" s="17">
        <f t="shared" si="56"/>
        <v>3.6522782590719415E-3</v>
      </c>
      <c r="AD77" s="17">
        <f t="shared" si="57"/>
        <v>3.7226636469353119E-3</v>
      </c>
      <c r="AE77" s="17">
        <f t="shared" si="58"/>
        <v>3.3704387214600882E-3</v>
      </c>
      <c r="AF77" s="17">
        <f t="shared" si="39"/>
        <v>4.4888300439694002E-3</v>
      </c>
      <c r="AG77" s="17">
        <f t="shared" si="40"/>
        <v>2.2526914955483288E-2</v>
      </c>
      <c r="AH77" s="17">
        <f t="shared" si="41"/>
        <v>1.0720656265413245E-2</v>
      </c>
      <c r="AI77" s="17">
        <f t="shared" si="42"/>
        <v>-2.9146068544059541E-2</v>
      </c>
      <c r="AJ77" s="17">
        <f t="shared" si="43"/>
        <v>0.959560946247077</v>
      </c>
      <c r="AK77" s="17">
        <f t="shared" si="44"/>
        <v>0.90605415485440999</v>
      </c>
      <c r="AL77" s="17">
        <f t="shared" si="45"/>
        <v>0.94801747349585341</v>
      </c>
      <c r="AM77" s="17">
        <f t="shared" si="46"/>
        <v>0.91116726902803469</v>
      </c>
      <c r="AN77" s="17">
        <f t="shared" si="47"/>
        <v>0.97370012990730126</v>
      </c>
      <c r="AO77" s="17">
        <f t="shared" si="48"/>
        <v>0.98096293261011847</v>
      </c>
      <c r="AP77" s="17">
        <f t="shared" si="49"/>
        <v>0.97887921283916746</v>
      </c>
      <c r="AQ77" s="17">
        <f t="shared" si="50"/>
        <v>0.98100691464352163</v>
      </c>
      <c r="AR77" s="20">
        <f t="shared" si="51"/>
        <v>18.536296027671927</v>
      </c>
      <c r="AS77" s="20">
        <f t="shared" si="52"/>
        <v>18.997942004222161</v>
      </c>
      <c r="AT77" s="20">
        <f t="shared" si="53"/>
        <v>19.735251386641043</v>
      </c>
      <c r="AU77" s="20">
        <f t="shared" si="54"/>
        <v>19.600628603503395</v>
      </c>
    </row>
    <row r="78" spans="1:47" ht="16.5" customHeight="1" x14ac:dyDescent="0.25">
      <c r="A78" s="22" t="s">
        <v>146</v>
      </c>
      <c r="B78" s="16" t="s">
        <v>335</v>
      </c>
      <c r="C78" s="21">
        <v>5743586.9000000004</v>
      </c>
      <c r="D78" s="21">
        <v>5849271.4699999997</v>
      </c>
      <c r="E78" s="21">
        <v>6225575.3300000001</v>
      </c>
      <c r="F78" s="21">
        <v>7717303.7000000002</v>
      </c>
      <c r="G78" s="21">
        <v>878900</v>
      </c>
      <c r="H78" s="21">
        <v>489467</v>
      </c>
      <c r="I78" s="21">
        <v>1364498</v>
      </c>
      <c r="J78" s="21">
        <v>395000</v>
      </c>
      <c r="K78" s="21">
        <v>5967139</v>
      </c>
      <c r="L78" s="21">
        <v>6228562</v>
      </c>
      <c r="M78" s="21">
        <v>7103593</v>
      </c>
      <c r="N78" s="21">
        <v>9036452</v>
      </c>
      <c r="O78" s="21">
        <v>5318001.22</v>
      </c>
      <c r="P78" s="21">
        <v>5679085.46</v>
      </c>
      <c r="Q78" s="21">
        <v>6103513.3200000003</v>
      </c>
      <c r="R78" s="21">
        <v>7594753.6699999999</v>
      </c>
      <c r="S78" s="21">
        <v>5088239</v>
      </c>
      <c r="T78" s="21">
        <v>5739095</v>
      </c>
      <c r="U78" s="21">
        <v>5739095</v>
      </c>
      <c r="V78" s="21">
        <v>8641452</v>
      </c>
      <c r="W78" s="21">
        <v>425585.68000000063</v>
      </c>
      <c r="X78" s="21">
        <v>170186.00999999978</v>
      </c>
      <c r="Y78" s="21">
        <v>122062.00999999978</v>
      </c>
      <c r="Z78" s="21">
        <v>122550.03000000026</v>
      </c>
      <c r="AB78" s="17">
        <f t="shared" si="55"/>
        <v>4.6993770200288933E-4</v>
      </c>
      <c r="AC78" s="17">
        <f t="shared" si="56"/>
        <v>4.7185624187061175E-4</v>
      </c>
      <c r="AD78" s="17">
        <f t="shared" si="57"/>
        <v>4.9494709562872676E-4</v>
      </c>
      <c r="AE78" s="17">
        <f t="shared" si="58"/>
        <v>5.5754237675382243E-4</v>
      </c>
      <c r="AF78" s="17">
        <f t="shared" si="39"/>
        <v>0.17273166610294838</v>
      </c>
      <c r="AG78" s="17">
        <f t="shared" si="40"/>
        <v>8.5286443245842766E-2</v>
      </c>
      <c r="AH78" s="17">
        <f t="shared" si="41"/>
        <v>0.23775490735037494</v>
      </c>
      <c r="AI78" s="17">
        <f t="shared" si="42"/>
        <v>4.5709910788140698E-2</v>
      </c>
      <c r="AJ78" s="17">
        <f t="shared" si="43"/>
        <v>0.96253613331279875</v>
      </c>
      <c r="AK78" s="17">
        <f t="shared" si="44"/>
        <v>0.93910463924096765</v>
      </c>
      <c r="AL78" s="17">
        <f t="shared" si="45"/>
        <v>0.87639808896709037</v>
      </c>
      <c r="AM78" s="17">
        <f t="shared" si="46"/>
        <v>0.85401922126073382</v>
      </c>
      <c r="AN78" s="17">
        <f t="shared" si="47"/>
        <v>0.92590245652938574</v>
      </c>
      <c r="AO78" s="17">
        <f t="shared" si="48"/>
        <v>0.97090475098089446</v>
      </c>
      <c r="AP78" s="17">
        <f t="shared" si="49"/>
        <v>0.98039345706543723</v>
      </c>
      <c r="AQ78" s="17">
        <f t="shared" si="50"/>
        <v>0.98412009754132135</v>
      </c>
      <c r="AR78" s="20">
        <f t="shared" si="51"/>
        <v>2.3982394804331508</v>
      </c>
      <c r="AS78" s="20">
        <f t="shared" si="52"/>
        <v>2.4544399088764859</v>
      </c>
      <c r="AT78" s="20">
        <f t="shared" si="53"/>
        <v>2.6239022059815227</v>
      </c>
      <c r="AU78" s="20">
        <f t="shared" si="54"/>
        <v>3.2423615916482542</v>
      </c>
    </row>
    <row r="79" spans="1:47" ht="16.5" customHeight="1" x14ac:dyDescent="0.25">
      <c r="A79" s="22" t="s">
        <v>147</v>
      </c>
      <c r="B79" s="16" t="s">
        <v>148</v>
      </c>
      <c r="C79" s="21">
        <v>124326600.31999999</v>
      </c>
      <c r="D79" s="21">
        <v>171840741.80000001</v>
      </c>
      <c r="E79" s="21">
        <v>212004135.88999999</v>
      </c>
      <c r="F79" s="21">
        <v>200767505.03999999</v>
      </c>
      <c r="G79" s="21">
        <v>999333.54</v>
      </c>
      <c r="H79" s="21">
        <v>850666.2</v>
      </c>
      <c r="I79" s="21">
        <v>59857839.990000002</v>
      </c>
      <c r="J79" s="21">
        <v>26852680.149999999</v>
      </c>
      <c r="K79" s="21">
        <v>147572303.53999999</v>
      </c>
      <c r="L79" s="21">
        <v>182013654.19999999</v>
      </c>
      <c r="M79" s="21">
        <v>241020827.99000001</v>
      </c>
      <c r="N79" s="21">
        <v>234543617.15000001</v>
      </c>
      <c r="O79" s="21">
        <v>108679781.73999999</v>
      </c>
      <c r="P79" s="21">
        <v>156697695.47999999</v>
      </c>
      <c r="Q79" s="21">
        <v>186050428.69999999</v>
      </c>
      <c r="R79" s="21">
        <v>150574797.56999999</v>
      </c>
      <c r="S79" s="21">
        <v>146572970</v>
      </c>
      <c r="T79" s="21">
        <v>181162988</v>
      </c>
      <c r="U79" s="21">
        <v>181162988</v>
      </c>
      <c r="V79" s="21">
        <v>207690937</v>
      </c>
      <c r="W79" s="21">
        <v>15646818.579999998</v>
      </c>
      <c r="X79" s="21">
        <v>15143046.320000023</v>
      </c>
      <c r="Y79" s="21">
        <v>25953707.189999998</v>
      </c>
      <c r="Z79" s="21">
        <v>50192707.469999999</v>
      </c>
      <c r="AB79" s="17">
        <f t="shared" si="55"/>
        <v>1.0172346631024679E-2</v>
      </c>
      <c r="AC79" s="17">
        <f t="shared" si="56"/>
        <v>1.3862260803225491E-2</v>
      </c>
      <c r="AD79" s="17">
        <f t="shared" si="57"/>
        <v>1.6854800682338446E-2</v>
      </c>
      <c r="AE79" s="17">
        <f t="shared" si="58"/>
        <v>1.4504598534192274E-2</v>
      </c>
      <c r="AF79" s="17">
        <f t="shared" si="39"/>
        <v>6.8179933858200457E-3</v>
      </c>
      <c r="AG79" s="17">
        <f t="shared" si="40"/>
        <v>4.6955849502769292E-3</v>
      </c>
      <c r="AH79" s="17">
        <f t="shared" si="41"/>
        <v>0.33040876975378658</v>
      </c>
      <c r="AI79" s="17">
        <f t="shared" si="42"/>
        <v>0.12929153547995212</v>
      </c>
      <c r="AJ79" s="17">
        <f t="shared" si="43"/>
        <v>0.84247922772514583</v>
      </c>
      <c r="AK79" s="17">
        <f t="shared" si="44"/>
        <v>0.94410907003261535</v>
      </c>
      <c r="AL79" s="17">
        <f t="shared" si="45"/>
        <v>0.879609192525038</v>
      </c>
      <c r="AM79" s="17">
        <f t="shared" si="46"/>
        <v>0.85599219232472723</v>
      </c>
      <c r="AN79" s="17">
        <f t="shared" si="47"/>
        <v>0.87414745887262113</v>
      </c>
      <c r="AO79" s="17">
        <f t="shared" si="48"/>
        <v>0.91187743860169934</v>
      </c>
      <c r="AP79" s="17">
        <f t="shared" si="49"/>
        <v>0.87757924117354824</v>
      </c>
      <c r="AQ79" s="17">
        <f t="shared" si="50"/>
        <v>0.74999585983797612</v>
      </c>
      <c r="AR79" s="20">
        <f t="shared" si="51"/>
        <v>51.912675223118285</v>
      </c>
      <c r="AS79" s="20">
        <f t="shared" si="52"/>
        <v>72.106890030333943</v>
      </c>
      <c r="AT79" s="20">
        <f t="shared" si="53"/>
        <v>89.353688671690605</v>
      </c>
      <c r="AU79" s="20">
        <f t="shared" si="54"/>
        <v>84.350813768381727</v>
      </c>
    </row>
    <row r="80" spans="1:47" ht="16.5" customHeight="1" x14ac:dyDescent="0.25">
      <c r="A80" s="22" t="s">
        <v>149</v>
      </c>
      <c r="B80" s="16" t="s">
        <v>150</v>
      </c>
      <c r="C80" s="21">
        <v>124326600.31999999</v>
      </c>
      <c r="D80" s="21">
        <v>171840741.80000001</v>
      </c>
      <c r="E80" s="21">
        <v>212004135.88999999</v>
      </c>
      <c r="F80" s="21">
        <v>200767505.03999999</v>
      </c>
      <c r="G80" s="21">
        <v>999333.54</v>
      </c>
      <c r="H80" s="21">
        <v>850666.2</v>
      </c>
      <c r="I80" s="21">
        <v>59857839.990000002</v>
      </c>
      <c r="J80" s="21">
        <v>26852680.149999999</v>
      </c>
      <c r="K80" s="21">
        <v>147572303.53999999</v>
      </c>
      <c r="L80" s="21">
        <v>182013654.19999999</v>
      </c>
      <c r="M80" s="21">
        <v>241020827.99000001</v>
      </c>
      <c r="N80" s="21">
        <v>234543617.15000001</v>
      </c>
      <c r="O80" s="21">
        <v>108679781.73999999</v>
      </c>
      <c r="P80" s="21">
        <v>156697695.47999999</v>
      </c>
      <c r="Q80" s="21">
        <v>186050428.69999999</v>
      </c>
      <c r="R80" s="21">
        <v>150574797.56999999</v>
      </c>
      <c r="S80" s="21">
        <v>146572970</v>
      </c>
      <c r="T80" s="21">
        <v>181162988</v>
      </c>
      <c r="U80" s="21">
        <v>181162988</v>
      </c>
      <c r="V80" s="21">
        <v>207690937</v>
      </c>
      <c r="W80" s="21">
        <v>15646818.579999998</v>
      </c>
      <c r="X80" s="21">
        <v>15143046.320000023</v>
      </c>
      <c r="Y80" s="21">
        <v>25953707.189999998</v>
      </c>
      <c r="Z80" s="21">
        <v>50192707.469999999</v>
      </c>
      <c r="AB80" s="17">
        <f t="shared" si="55"/>
        <v>1.0172346631024679E-2</v>
      </c>
      <c r="AC80" s="17">
        <f t="shared" si="56"/>
        <v>1.3862260803225491E-2</v>
      </c>
      <c r="AD80" s="17">
        <f t="shared" si="57"/>
        <v>1.6854800682338446E-2</v>
      </c>
      <c r="AE80" s="17">
        <f t="shared" si="58"/>
        <v>1.4504598534192274E-2</v>
      </c>
      <c r="AF80" s="17">
        <f t="shared" si="39"/>
        <v>6.8179933858200457E-3</v>
      </c>
      <c r="AG80" s="17">
        <f t="shared" si="40"/>
        <v>4.6955849502769292E-3</v>
      </c>
      <c r="AH80" s="17">
        <f t="shared" si="41"/>
        <v>0.33040876975378658</v>
      </c>
      <c r="AI80" s="17">
        <f t="shared" si="42"/>
        <v>0.12929153547995212</v>
      </c>
      <c r="AJ80" s="17">
        <f t="shared" si="43"/>
        <v>0.84247922772514583</v>
      </c>
      <c r="AK80" s="17">
        <f t="shared" si="44"/>
        <v>0.94410907003261535</v>
      </c>
      <c r="AL80" s="17">
        <f t="shared" si="45"/>
        <v>0.879609192525038</v>
      </c>
      <c r="AM80" s="17">
        <f t="shared" si="46"/>
        <v>0.85599219232472723</v>
      </c>
      <c r="AN80" s="17">
        <f t="shared" si="47"/>
        <v>0.87414745887262113</v>
      </c>
      <c r="AO80" s="17">
        <f t="shared" si="48"/>
        <v>0.91187743860169934</v>
      </c>
      <c r="AP80" s="17">
        <f t="shared" si="49"/>
        <v>0.87757924117354824</v>
      </c>
      <c r="AQ80" s="17">
        <f t="shared" si="50"/>
        <v>0.74999585983797612</v>
      </c>
      <c r="AR80" s="20">
        <f t="shared" si="51"/>
        <v>51.912675223118285</v>
      </c>
      <c r="AS80" s="20">
        <f t="shared" si="52"/>
        <v>72.106890030333943</v>
      </c>
      <c r="AT80" s="20">
        <f t="shared" si="53"/>
        <v>89.353688671690605</v>
      </c>
      <c r="AU80" s="20">
        <f t="shared" si="54"/>
        <v>84.350813768381727</v>
      </c>
    </row>
    <row r="81" spans="1:47" ht="16.5" customHeight="1" x14ac:dyDescent="0.25">
      <c r="A81" s="22" t="s">
        <v>151</v>
      </c>
      <c r="B81" s="16" t="s">
        <v>152</v>
      </c>
      <c r="C81" s="21">
        <v>930775050.09000003</v>
      </c>
      <c r="D81" s="21">
        <v>930800398.40999997</v>
      </c>
      <c r="E81" s="21">
        <v>919682316.29999995</v>
      </c>
      <c r="F81" s="21">
        <v>929355750.83000004</v>
      </c>
      <c r="G81" s="21">
        <v>2502460.9900000002</v>
      </c>
      <c r="H81" s="21">
        <v>685147.81</v>
      </c>
      <c r="I81" s="21">
        <v>259600</v>
      </c>
      <c r="J81" s="21">
        <v>848000</v>
      </c>
      <c r="K81" s="21">
        <v>935994655.99000001</v>
      </c>
      <c r="L81" s="21">
        <v>935059071.80999994</v>
      </c>
      <c r="M81" s="21">
        <v>934633524</v>
      </c>
      <c r="N81" s="21">
        <v>935559512</v>
      </c>
      <c r="O81" s="21">
        <v>923533205.75</v>
      </c>
      <c r="P81" s="21">
        <v>929790325.19999993</v>
      </c>
      <c r="Q81" s="21">
        <v>919584154.92999995</v>
      </c>
      <c r="R81" s="21">
        <v>929179827.56000006</v>
      </c>
      <c r="S81" s="21">
        <v>933492195</v>
      </c>
      <c r="T81" s="21">
        <v>934373924</v>
      </c>
      <c r="U81" s="21">
        <v>934373924</v>
      </c>
      <c r="V81" s="21">
        <v>934711512</v>
      </c>
      <c r="W81" s="21">
        <v>7241844.3400000334</v>
      </c>
      <c r="X81" s="21">
        <v>1010073.2100000381</v>
      </c>
      <c r="Y81" s="21">
        <v>98161.36999995634</v>
      </c>
      <c r="Z81" s="21">
        <v>175923.26999998093</v>
      </c>
      <c r="AB81" s="17">
        <f t="shared" si="55"/>
        <v>7.615559679630142E-2</v>
      </c>
      <c r="AC81" s="17">
        <f t="shared" si="56"/>
        <v>7.508695402120065E-2</v>
      </c>
      <c r="AD81" s="17">
        <f t="shared" si="57"/>
        <v>7.3116791175954654E-2</v>
      </c>
      <c r="AE81" s="17">
        <f t="shared" si="58"/>
        <v>6.7142001184635425E-2</v>
      </c>
      <c r="AF81" s="17">
        <f t="shared" si="39"/>
        <v>2.6807519156600984E-3</v>
      </c>
      <c r="AG81" s="17">
        <f t="shared" si="40"/>
        <v>7.3326940360976946E-4</v>
      </c>
      <c r="AH81" s="17">
        <f t="shared" si="41"/>
        <v>2.7783309586452027E-4</v>
      </c>
      <c r="AI81" s="17">
        <f t="shared" si="42"/>
        <v>9.072317919627805E-4</v>
      </c>
      <c r="AJ81" s="17">
        <f t="shared" si="43"/>
        <v>0.99442346613135391</v>
      </c>
      <c r="AK81" s="17">
        <f t="shared" si="44"/>
        <v>0.99544555683337055</v>
      </c>
      <c r="AL81" s="17">
        <f t="shared" si="45"/>
        <v>0.98400313351054158</v>
      </c>
      <c r="AM81" s="17">
        <f t="shared" si="46"/>
        <v>0.99336892940488863</v>
      </c>
      <c r="AN81" s="17">
        <f t="shared" si="47"/>
        <v>0.9922195547256023</v>
      </c>
      <c r="AO81" s="17">
        <f t="shared" si="48"/>
        <v>0.9989148337154502</v>
      </c>
      <c r="AP81" s="17">
        <f t="shared" si="49"/>
        <v>0.99989326600255302</v>
      </c>
      <c r="AQ81" s="17">
        <f t="shared" si="50"/>
        <v>0.99981070406048178</v>
      </c>
      <c r="AR81" s="20">
        <f t="shared" si="51"/>
        <v>388.64589522062971</v>
      </c>
      <c r="AS81" s="20">
        <f t="shared" si="52"/>
        <v>390.57746879640672</v>
      </c>
      <c r="AT81" s="20">
        <f t="shared" si="53"/>
        <v>387.61983120068783</v>
      </c>
      <c r="AU81" s="20">
        <f t="shared" si="54"/>
        <v>390.46116475481159</v>
      </c>
    </row>
    <row r="82" spans="1:47" ht="16.5" customHeight="1" x14ac:dyDescent="0.25">
      <c r="A82" s="22" t="s">
        <v>153</v>
      </c>
      <c r="B82" s="16" t="s">
        <v>154</v>
      </c>
      <c r="C82" s="21">
        <v>919361280.98000002</v>
      </c>
      <c r="D82" s="21">
        <v>920287067.5</v>
      </c>
      <c r="E82" s="21">
        <v>909557817.03999996</v>
      </c>
      <c r="F82" s="21">
        <v>918374247.11000001</v>
      </c>
      <c r="G82" s="21">
        <v>0</v>
      </c>
      <c r="H82" s="21">
        <v>0</v>
      </c>
      <c r="I82" s="21">
        <v>0</v>
      </c>
      <c r="J82" s="21">
        <v>0</v>
      </c>
      <c r="K82" s="21">
        <v>924421069</v>
      </c>
      <c r="L82" s="21">
        <v>924421069</v>
      </c>
      <c r="M82" s="21">
        <v>924421069</v>
      </c>
      <c r="N82" s="21">
        <v>924421069</v>
      </c>
      <c r="O82" s="21">
        <v>912119436.63999999</v>
      </c>
      <c r="P82" s="21">
        <v>919276994.28999996</v>
      </c>
      <c r="Q82" s="21">
        <v>909464298.62</v>
      </c>
      <c r="R82" s="21">
        <v>918198323.84000003</v>
      </c>
      <c r="S82" s="21">
        <v>924421069</v>
      </c>
      <c r="T82" s="21">
        <v>924421069</v>
      </c>
      <c r="U82" s="21">
        <v>924421069</v>
      </c>
      <c r="V82" s="21">
        <v>924421069</v>
      </c>
      <c r="W82" s="21">
        <v>7241844.3400000334</v>
      </c>
      <c r="X82" s="21">
        <v>1010073.2100000381</v>
      </c>
      <c r="Y82" s="21">
        <v>93518.419999957085</v>
      </c>
      <c r="Z82" s="21">
        <v>175923.26999998093</v>
      </c>
      <c r="AB82" s="17">
        <f t="shared" si="55"/>
        <v>7.5221727331081872E-2</v>
      </c>
      <c r="AC82" s="17">
        <f t="shared" si="56"/>
        <v>7.4238851682614071E-2</v>
      </c>
      <c r="AD82" s="17">
        <f t="shared" si="57"/>
        <v>7.2311870949660934E-2</v>
      </c>
      <c r="AE82" s="17">
        <f t="shared" si="58"/>
        <v>6.6348634236490081E-2</v>
      </c>
      <c r="AF82" s="17">
        <f t="shared" si="39"/>
        <v>0</v>
      </c>
      <c r="AG82" s="17">
        <f t="shared" si="40"/>
        <v>0</v>
      </c>
      <c r="AH82" s="17">
        <f t="shared" si="41"/>
        <v>0</v>
      </c>
      <c r="AI82" s="17">
        <f t="shared" si="42"/>
        <v>0</v>
      </c>
      <c r="AJ82" s="17">
        <f t="shared" si="43"/>
        <v>0.99452653321124163</v>
      </c>
      <c r="AK82" s="17">
        <f t="shared" si="44"/>
        <v>0.99552801029895177</v>
      </c>
      <c r="AL82" s="17">
        <f t="shared" si="45"/>
        <v>0.98392155646552015</v>
      </c>
      <c r="AM82" s="17">
        <f t="shared" si="46"/>
        <v>0.99345880130518749</v>
      </c>
      <c r="AN82" s="17">
        <f t="shared" si="47"/>
        <v>0.99212296135390809</v>
      </c>
      <c r="AO82" s="17">
        <f t="shared" si="48"/>
        <v>0.99890243680947954</v>
      </c>
      <c r="AP82" s="17">
        <f t="shared" si="49"/>
        <v>0.99989718254491589</v>
      </c>
      <c r="AQ82" s="17">
        <f t="shared" si="50"/>
        <v>0.99980844054528573</v>
      </c>
      <c r="AR82" s="20">
        <f t="shared" si="51"/>
        <v>383.88006644903919</v>
      </c>
      <c r="AS82" s="20">
        <f t="shared" si="52"/>
        <v>386.1659212912046</v>
      </c>
      <c r="AT82" s="20">
        <f t="shared" si="53"/>
        <v>383.35264390720886</v>
      </c>
      <c r="AU82" s="20">
        <f t="shared" si="54"/>
        <v>385.84737640794759</v>
      </c>
    </row>
    <row r="83" spans="1:47" ht="16.5" customHeight="1" x14ac:dyDescent="0.25">
      <c r="A83" s="22" t="s">
        <v>155</v>
      </c>
      <c r="B83" s="16" t="s">
        <v>156</v>
      </c>
      <c r="C83" s="21">
        <v>11413769.109999999</v>
      </c>
      <c r="D83" s="21">
        <v>10513330.91</v>
      </c>
      <c r="E83" s="21">
        <v>10124499.26</v>
      </c>
      <c r="F83" s="21">
        <v>10981503.720000001</v>
      </c>
      <c r="G83" s="21">
        <v>2502460.9900000002</v>
      </c>
      <c r="H83" s="21">
        <v>685147.81</v>
      </c>
      <c r="I83" s="21">
        <v>259600</v>
      </c>
      <c r="J83" s="21">
        <v>848000</v>
      </c>
      <c r="K83" s="21">
        <v>11573586.99</v>
      </c>
      <c r="L83" s="21">
        <v>10638002.810000001</v>
      </c>
      <c r="M83" s="21">
        <v>10212455</v>
      </c>
      <c r="N83" s="21">
        <v>11138443</v>
      </c>
      <c r="O83" s="21">
        <v>11413769.109999999</v>
      </c>
      <c r="P83" s="21">
        <v>10513330.91</v>
      </c>
      <c r="Q83" s="21">
        <v>10119856.310000001</v>
      </c>
      <c r="R83" s="21">
        <v>10981503.720000001</v>
      </c>
      <c r="S83" s="21">
        <v>9071126</v>
      </c>
      <c r="T83" s="21">
        <v>9952855</v>
      </c>
      <c r="U83" s="21">
        <v>9952855</v>
      </c>
      <c r="V83" s="21">
        <v>10290443</v>
      </c>
      <c r="W83" s="21">
        <v>0</v>
      </c>
      <c r="X83" s="21">
        <v>0</v>
      </c>
      <c r="Y83" s="21">
        <v>4642.9499999992549</v>
      </c>
      <c r="Z83" s="21">
        <v>0</v>
      </c>
      <c r="AB83" s="17">
        <f t="shared" si="55"/>
        <v>9.3386946521954132E-4</v>
      </c>
      <c r="AC83" s="17">
        <f t="shared" si="56"/>
        <v>8.4810233858657598E-4</v>
      </c>
      <c r="AD83" s="17">
        <f t="shared" si="57"/>
        <v>8.0492022629371877E-4</v>
      </c>
      <c r="AE83" s="17">
        <f t="shared" si="58"/>
        <v>7.9336694814534023E-4</v>
      </c>
      <c r="AF83" s="17">
        <f t="shared" si="39"/>
        <v>0.27587104291132108</v>
      </c>
      <c r="AG83" s="17">
        <f t="shared" si="40"/>
        <v>6.8839323992964843E-2</v>
      </c>
      <c r="AH83" s="17">
        <f t="shared" si="41"/>
        <v>2.6082968153359011E-2</v>
      </c>
      <c r="AI83" s="17">
        <f t="shared" si="42"/>
        <v>8.2406559173400021E-2</v>
      </c>
      <c r="AJ83" s="17">
        <f t="shared" si="43"/>
        <v>0.98619115403564261</v>
      </c>
      <c r="AK83" s="17">
        <f t="shared" si="44"/>
        <v>0.98828051635004222</v>
      </c>
      <c r="AL83" s="17">
        <f t="shared" si="45"/>
        <v>0.99138740488942179</v>
      </c>
      <c r="AM83" s="17">
        <f t="shared" si="46"/>
        <v>0.98591012406312095</v>
      </c>
      <c r="AN83" s="17">
        <f t="shared" si="47"/>
        <v>1</v>
      </c>
      <c r="AO83" s="17">
        <f t="shared" si="48"/>
        <v>1</v>
      </c>
      <c r="AP83" s="17">
        <f t="shared" si="49"/>
        <v>0.99954141435731614</v>
      </c>
      <c r="AQ83" s="17">
        <f t="shared" si="50"/>
        <v>1</v>
      </c>
      <c r="AR83" s="20">
        <f t="shared" si="51"/>
        <v>4.7658287715905097</v>
      </c>
      <c r="AS83" s="20">
        <f t="shared" si="52"/>
        <v>4.4115475052021722</v>
      </c>
      <c r="AT83" s="20">
        <f t="shared" si="53"/>
        <v>4.2671872934789938</v>
      </c>
      <c r="AU83" s="20">
        <f t="shared" si="54"/>
        <v>4.6137883468639993</v>
      </c>
    </row>
    <row r="84" spans="1:47" ht="16.5" customHeight="1" x14ac:dyDescent="0.25">
      <c r="A84" s="22" t="s">
        <v>157</v>
      </c>
      <c r="B84" s="16" t="s">
        <v>158</v>
      </c>
      <c r="C84" s="21">
        <v>59258743.640000001</v>
      </c>
      <c r="D84" s="21">
        <v>64862611.899999999</v>
      </c>
      <c r="E84" s="21">
        <v>67127788.579999998</v>
      </c>
      <c r="F84" s="21">
        <v>73845062.930000007</v>
      </c>
      <c r="G84" s="21">
        <v>-2941365.27</v>
      </c>
      <c r="H84" s="21">
        <v>-1739212.58</v>
      </c>
      <c r="I84" s="21">
        <v>475352</v>
      </c>
      <c r="J84" s="21">
        <v>178000</v>
      </c>
      <c r="K84" s="21">
        <v>61380255.729999997</v>
      </c>
      <c r="L84" s="21">
        <v>70686072.420000002</v>
      </c>
      <c r="M84" s="21">
        <v>72900637</v>
      </c>
      <c r="N84" s="21">
        <v>79971087</v>
      </c>
      <c r="O84" s="21">
        <v>54556526.939999998</v>
      </c>
      <c r="P84" s="21">
        <v>61030787.420000002</v>
      </c>
      <c r="Q84" s="21">
        <v>63490845.450000003</v>
      </c>
      <c r="R84" s="21">
        <v>71671631</v>
      </c>
      <c r="S84" s="21">
        <v>64321621</v>
      </c>
      <c r="T84" s="21">
        <v>72425285</v>
      </c>
      <c r="U84" s="21">
        <v>72425285</v>
      </c>
      <c r="V84" s="21">
        <v>79793087</v>
      </c>
      <c r="W84" s="21">
        <v>4702216.700000003</v>
      </c>
      <c r="X84" s="21">
        <v>3831824.4799999967</v>
      </c>
      <c r="Y84" s="21">
        <v>3636943.1299999952</v>
      </c>
      <c r="Z84" s="21">
        <v>2173431.9300000072</v>
      </c>
      <c r="AB84" s="17">
        <f t="shared" si="55"/>
        <v>4.8485238048300329E-3</v>
      </c>
      <c r="AC84" s="17">
        <f t="shared" si="56"/>
        <v>5.2324171387870327E-3</v>
      </c>
      <c r="AD84" s="17">
        <f t="shared" si="57"/>
        <v>5.3368086052297771E-3</v>
      </c>
      <c r="AE84" s="17">
        <f t="shared" si="58"/>
        <v>5.3349917922146549E-3</v>
      </c>
      <c r="AF84" s="17">
        <f t="shared" si="39"/>
        <v>-4.5729028968346429E-2</v>
      </c>
      <c r="AG84" s="17">
        <f t="shared" si="40"/>
        <v>-2.4013886586707944E-2</v>
      </c>
      <c r="AH84" s="17">
        <f t="shared" si="41"/>
        <v>6.5633431749699015E-3</v>
      </c>
      <c r="AI84" s="17">
        <f t="shared" si="42"/>
        <v>2.2307696906124211E-3</v>
      </c>
      <c r="AJ84" s="17">
        <f t="shared" si="43"/>
        <v>0.96543657134091909</v>
      </c>
      <c r="AK84" s="17">
        <f t="shared" si="44"/>
        <v>0.9176151634879588</v>
      </c>
      <c r="AL84" s="17">
        <f t="shared" si="45"/>
        <v>0.92081209907672001</v>
      </c>
      <c r="AM84" s="17">
        <f t="shared" si="46"/>
        <v>0.92339701384826756</v>
      </c>
      <c r="AN84" s="17">
        <f t="shared" si="47"/>
        <v>0.92064940275200202</v>
      </c>
      <c r="AO84" s="17">
        <f t="shared" si="48"/>
        <v>0.94092398736721239</v>
      </c>
      <c r="AP84" s="17">
        <f t="shared" si="49"/>
        <v>0.94582060266046686</v>
      </c>
      <c r="AQ84" s="17">
        <f t="shared" si="50"/>
        <v>0.97056767448271697</v>
      </c>
      <c r="AR84" s="20">
        <f t="shared" si="51"/>
        <v>24.743537624252689</v>
      </c>
      <c r="AS84" s="20">
        <f t="shared" si="52"/>
        <v>27.217301172948787</v>
      </c>
      <c r="AT84" s="20">
        <f t="shared" si="53"/>
        <v>28.292445790343244</v>
      </c>
      <c r="AU84" s="20">
        <f t="shared" si="54"/>
        <v>31.025395019387446</v>
      </c>
    </row>
    <row r="85" spans="1:47" ht="16.5" customHeight="1" x14ac:dyDescent="0.25">
      <c r="A85" s="22" t="s">
        <v>159</v>
      </c>
      <c r="B85" s="16" t="s">
        <v>158</v>
      </c>
      <c r="C85" s="21">
        <v>59258743.640000001</v>
      </c>
      <c r="D85" s="21">
        <v>64862611.899999999</v>
      </c>
      <c r="E85" s="21">
        <v>67127788.579999998</v>
      </c>
      <c r="F85" s="21">
        <v>73845062.930000007</v>
      </c>
      <c r="G85" s="21">
        <v>-2941365.27</v>
      </c>
      <c r="H85" s="21">
        <v>-1739212.58</v>
      </c>
      <c r="I85" s="21">
        <v>475352</v>
      </c>
      <c r="J85" s="21">
        <v>178000</v>
      </c>
      <c r="K85" s="21">
        <v>61380255.729999997</v>
      </c>
      <c r="L85" s="21">
        <v>70686072.420000002</v>
      </c>
      <c r="M85" s="21">
        <v>72900637</v>
      </c>
      <c r="N85" s="21">
        <v>79971087</v>
      </c>
      <c r="O85" s="21">
        <v>54556526.939999998</v>
      </c>
      <c r="P85" s="21">
        <v>61030787.420000002</v>
      </c>
      <c r="Q85" s="21">
        <v>63490845.450000003</v>
      </c>
      <c r="R85" s="21">
        <v>71671631</v>
      </c>
      <c r="S85" s="21">
        <v>64321621</v>
      </c>
      <c r="T85" s="21">
        <v>72425285</v>
      </c>
      <c r="U85" s="21">
        <v>72425285</v>
      </c>
      <c r="V85" s="21">
        <v>79793087</v>
      </c>
      <c r="W85" s="21">
        <v>4702216.700000003</v>
      </c>
      <c r="X85" s="21">
        <v>3831824.4799999967</v>
      </c>
      <c r="Y85" s="21">
        <v>3636943.1299999952</v>
      </c>
      <c r="Z85" s="21">
        <v>2173431.9300000072</v>
      </c>
      <c r="AB85" s="17">
        <f t="shared" si="55"/>
        <v>4.8485238048300329E-3</v>
      </c>
      <c r="AC85" s="17">
        <f t="shared" si="56"/>
        <v>5.2324171387870327E-3</v>
      </c>
      <c r="AD85" s="17">
        <f t="shared" si="57"/>
        <v>5.3368086052297771E-3</v>
      </c>
      <c r="AE85" s="17">
        <f t="shared" si="58"/>
        <v>5.3349917922146549E-3</v>
      </c>
      <c r="AF85" s="17">
        <f t="shared" si="39"/>
        <v>-4.5729028968346429E-2</v>
      </c>
      <c r="AG85" s="17">
        <f t="shared" si="40"/>
        <v>-2.4013886586707944E-2</v>
      </c>
      <c r="AH85" s="17">
        <f t="shared" si="41"/>
        <v>6.5633431749699015E-3</v>
      </c>
      <c r="AI85" s="17">
        <f t="shared" si="42"/>
        <v>2.2307696906124211E-3</v>
      </c>
      <c r="AJ85" s="17">
        <f t="shared" si="43"/>
        <v>0.96543657134091909</v>
      </c>
      <c r="AK85" s="17">
        <f t="shared" si="44"/>
        <v>0.9176151634879588</v>
      </c>
      <c r="AL85" s="17">
        <f t="shared" si="45"/>
        <v>0.92081209907672001</v>
      </c>
      <c r="AM85" s="17">
        <f t="shared" si="46"/>
        <v>0.92339701384826756</v>
      </c>
      <c r="AN85" s="17">
        <f t="shared" si="47"/>
        <v>0.92064940275200202</v>
      </c>
      <c r="AO85" s="17">
        <f t="shared" si="48"/>
        <v>0.94092398736721239</v>
      </c>
      <c r="AP85" s="17">
        <f t="shared" si="49"/>
        <v>0.94582060266046686</v>
      </c>
      <c r="AQ85" s="17">
        <f t="shared" si="50"/>
        <v>0.97056767448271697</v>
      </c>
      <c r="AR85" s="20">
        <f t="shared" si="51"/>
        <v>24.743537624252689</v>
      </c>
      <c r="AS85" s="20">
        <f t="shared" si="52"/>
        <v>27.217301172948787</v>
      </c>
      <c r="AT85" s="20">
        <f t="shared" si="53"/>
        <v>28.292445790343244</v>
      </c>
      <c r="AU85" s="20">
        <f t="shared" si="54"/>
        <v>31.025395019387446</v>
      </c>
    </row>
    <row r="86" spans="1:47" ht="16.5" customHeight="1" x14ac:dyDescent="0.25">
      <c r="A86" s="22" t="s">
        <v>160</v>
      </c>
      <c r="B86" s="16" t="s">
        <v>161</v>
      </c>
      <c r="C86" s="21">
        <v>75038029.909999996</v>
      </c>
      <c r="D86" s="21">
        <v>39455065.18</v>
      </c>
      <c r="E86" s="21">
        <v>51001841.969999999</v>
      </c>
      <c r="F86" s="21">
        <v>60094109.090000004</v>
      </c>
      <c r="G86" s="21">
        <v>12719529</v>
      </c>
      <c r="H86" s="21">
        <v>-26807233.010000002</v>
      </c>
      <c r="I86" s="21">
        <v>-15938186.83</v>
      </c>
      <c r="J86" s="21">
        <v>-1384424.18</v>
      </c>
      <c r="K86" s="21">
        <v>81048125.959999993</v>
      </c>
      <c r="L86" s="21">
        <v>51292258.75</v>
      </c>
      <c r="M86" s="21">
        <v>62165449.969999999</v>
      </c>
      <c r="N86" s="21">
        <v>65557292.960000001</v>
      </c>
      <c r="O86" s="21">
        <v>61879994.270000003</v>
      </c>
      <c r="P86" s="21">
        <v>35522993.170000002</v>
      </c>
      <c r="Q86" s="21">
        <v>46714780.799999997</v>
      </c>
      <c r="R86" s="21">
        <v>58215338.920000002</v>
      </c>
      <c r="S86" s="21">
        <v>68328596.959999993</v>
      </c>
      <c r="T86" s="21">
        <v>78099491.760000005</v>
      </c>
      <c r="U86" s="21">
        <v>78103636.799999997</v>
      </c>
      <c r="V86" s="21">
        <v>66941717.140000001</v>
      </c>
      <c r="W86" s="21">
        <v>13158035.639999993</v>
      </c>
      <c r="X86" s="21">
        <v>3932072.0099999979</v>
      </c>
      <c r="Y86" s="21">
        <v>4287061.1700000018</v>
      </c>
      <c r="Z86" s="21">
        <v>1878770.1700000018</v>
      </c>
      <c r="AB86" s="17">
        <f t="shared" si="55"/>
        <v>6.1395779245073268E-3</v>
      </c>
      <c r="AC86" s="17">
        <f t="shared" si="56"/>
        <v>3.1828098377856334E-3</v>
      </c>
      <c r="AD86" s="17">
        <f t="shared" si="57"/>
        <v>4.0547599565816826E-3</v>
      </c>
      <c r="AE86" s="17">
        <f t="shared" si="58"/>
        <v>4.3415438491739133E-3</v>
      </c>
      <c r="AF86" s="17">
        <f t="shared" si="39"/>
        <v>0.18615235151756584</v>
      </c>
      <c r="AG86" s="17">
        <f t="shared" si="40"/>
        <v>-0.3432446537856958</v>
      </c>
      <c r="AH86" s="17">
        <f t="shared" si="41"/>
        <v>-0.20406459267463972</v>
      </c>
      <c r="AI86" s="17">
        <f t="shared" si="42"/>
        <v>-2.0681037761619628E-2</v>
      </c>
      <c r="AJ86" s="17">
        <f t="shared" si="43"/>
        <v>0.92584534214935232</v>
      </c>
      <c r="AK86" s="17">
        <f t="shared" si="44"/>
        <v>0.76922066100276776</v>
      </c>
      <c r="AL86" s="17">
        <f t="shared" si="45"/>
        <v>0.82042102155799779</v>
      </c>
      <c r="AM86" s="17">
        <f t="shared" si="46"/>
        <v>0.91666550549405112</v>
      </c>
      <c r="AN86" s="17">
        <f t="shared" si="47"/>
        <v>0.82464843952084521</v>
      </c>
      <c r="AO86" s="17">
        <f t="shared" si="48"/>
        <v>0.90034050147778777</v>
      </c>
      <c r="AP86" s="17">
        <f t="shared" si="49"/>
        <v>0.91594301294996927</v>
      </c>
      <c r="AQ86" s="17">
        <f t="shared" si="50"/>
        <v>0.96873620062847987</v>
      </c>
      <c r="AR86" s="20">
        <f t="shared" si="51"/>
        <v>31.332191711783032</v>
      </c>
      <c r="AS86" s="20">
        <f t="shared" si="52"/>
        <v>16.555922747267363</v>
      </c>
      <c r="AT86" s="20">
        <f t="shared" si="53"/>
        <v>21.495819833603075</v>
      </c>
      <c r="AU86" s="20">
        <f t="shared" si="54"/>
        <v>25.248045013148339</v>
      </c>
    </row>
    <row r="87" spans="1:47" ht="16.5" customHeight="1" x14ac:dyDescent="0.25">
      <c r="A87" s="22" t="s">
        <v>162</v>
      </c>
      <c r="B87" s="16" t="s">
        <v>161</v>
      </c>
      <c r="C87" s="21">
        <v>75038029.909999996</v>
      </c>
      <c r="D87" s="21">
        <v>39455065.18</v>
      </c>
      <c r="E87" s="21">
        <v>51001841.969999999</v>
      </c>
      <c r="F87" s="21">
        <v>60094109.090000004</v>
      </c>
      <c r="G87" s="21">
        <v>12719529</v>
      </c>
      <c r="H87" s="21">
        <v>-26807233.010000002</v>
      </c>
      <c r="I87" s="21">
        <v>-15938186.83</v>
      </c>
      <c r="J87" s="21">
        <v>-1384424.18</v>
      </c>
      <c r="K87" s="21">
        <v>81048125.959999993</v>
      </c>
      <c r="L87" s="21">
        <v>51292258.75</v>
      </c>
      <c r="M87" s="21">
        <v>62165449.969999999</v>
      </c>
      <c r="N87" s="21">
        <v>65557292.960000001</v>
      </c>
      <c r="O87" s="21">
        <v>61879994.270000003</v>
      </c>
      <c r="P87" s="21">
        <v>35522993.170000002</v>
      </c>
      <c r="Q87" s="21">
        <v>46714780.799999997</v>
      </c>
      <c r="R87" s="21">
        <v>58215338.920000002</v>
      </c>
      <c r="S87" s="21">
        <v>68328596.959999993</v>
      </c>
      <c r="T87" s="21">
        <v>78099491.760000005</v>
      </c>
      <c r="U87" s="21">
        <v>78103636.799999997</v>
      </c>
      <c r="V87" s="21">
        <v>66941717.140000001</v>
      </c>
      <c r="W87" s="21">
        <v>13158035.639999993</v>
      </c>
      <c r="X87" s="21">
        <v>3932072.0099999979</v>
      </c>
      <c r="Y87" s="21">
        <v>4287061.1700000018</v>
      </c>
      <c r="Z87" s="21">
        <v>1878770.1700000018</v>
      </c>
      <c r="AB87" s="17">
        <f t="shared" si="55"/>
        <v>6.1395779245073268E-3</v>
      </c>
      <c r="AC87" s="17">
        <f t="shared" si="56"/>
        <v>3.1828098377856334E-3</v>
      </c>
      <c r="AD87" s="17">
        <f t="shared" si="57"/>
        <v>4.0547599565816826E-3</v>
      </c>
      <c r="AE87" s="17">
        <f t="shared" si="58"/>
        <v>4.3415438491739133E-3</v>
      </c>
      <c r="AF87" s="17">
        <f t="shared" si="39"/>
        <v>0.18615235151756584</v>
      </c>
      <c r="AG87" s="17">
        <f t="shared" si="40"/>
        <v>-0.3432446537856958</v>
      </c>
      <c r="AH87" s="17">
        <f t="shared" si="41"/>
        <v>-0.20406459267463972</v>
      </c>
      <c r="AI87" s="17">
        <f t="shared" si="42"/>
        <v>-2.0681037761619628E-2</v>
      </c>
      <c r="AJ87" s="17">
        <f t="shared" si="43"/>
        <v>0.92584534214935232</v>
      </c>
      <c r="AK87" s="17">
        <f t="shared" si="44"/>
        <v>0.76922066100276776</v>
      </c>
      <c r="AL87" s="17">
        <f t="shared" si="45"/>
        <v>0.82042102155799779</v>
      </c>
      <c r="AM87" s="17">
        <f t="shared" si="46"/>
        <v>0.91666550549405112</v>
      </c>
      <c r="AN87" s="17">
        <f t="shared" si="47"/>
        <v>0.82464843952084521</v>
      </c>
      <c r="AO87" s="17">
        <f t="shared" si="48"/>
        <v>0.90034050147778777</v>
      </c>
      <c r="AP87" s="17">
        <f t="shared" si="49"/>
        <v>0.91594301294996927</v>
      </c>
      <c r="AQ87" s="17">
        <f t="shared" si="50"/>
        <v>0.96873620062847987</v>
      </c>
      <c r="AR87" s="20">
        <f t="shared" si="51"/>
        <v>31.332191711783032</v>
      </c>
      <c r="AS87" s="20">
        <f t="shared" si="52"/>
        <v>16.555922747267363</v>
      </c>
      <c r="AT87" s="20">
        <f t="shared" si="53"/>
        <v>21.495819833603075</v>
      </c>
      <c r="AU87" s="20">
        <f t="shared" si="54"/>
        <v>25.248045013148339</v>
      </c>
    </row>
    <row r="88" spans="1:47" ht="16.5" customHeight="1" x14ac:dyDescent="0.25">
      <c r="A88" s="22" t="s">
        <v>163</v>
      </c>
      <c r="B88" s="16" t="s">
        <v>164</v>
      </c>
      <c r="C88" s="21">
        <v>74119400.230000004</v>
      </c>
      <c r="D88" s="21">
        <v>82000341.140000001</v>
      </c>
      <c r="E88" s="21">
        <v>82376471.819999993</v>
      </c>
      <c r="F88" s="21">
        <v>90354626.019999996</v>
      </c>
      <c r="G88" s="21">
        <v>1122991.29</v>
      </c>
      <c r="H88" s="21">
        <v>1648303</v>
      </c>
      <c r="I88" s="21">
        <v>-4309582.57</v>
      </c>
      <c r="J88" s="21">
        <v>-4206687.3099999996</v>
      </c>
      <c r="K88" s="21">
        <v>84116806.290000007</v>
      </c>
      <c r="L88" s="21">
        <v>100422189</v>
      </c>
      <c r="M88" s="21">
        <v>94464303.430000007</v>
      </c>
      <c r="N88" s="21">
        <v>106229851.69</v>
      </c>
      <c r="O88" s="21">
        <v>45191496.960000001</v>
      </c>
      <c r="P88" s="21">
        <v>50642565.100000001</v>
      </c>
      <c r="Q88" s="21">
        <v>71620456.769999996</v>
      </c>
      <c r="R88" s="21">
        <v>65373188.689999998</v>
      </c>
      <c r="S88" s="21">
        <v>82993815</v>
      </c>
      <c r="T88" s="21">
        <v>98773886</v>
      </c>
      <c r="U88" s="21">
        <v>98773886</v>
      </c>
      <c r="V88" s="21">
        <v>110436539</v>
      </c>
      <c r="W88" s="21">
        <v>28927903.270000003</v>
      </c>
      <c r="X88" s="21">
        <v>31357776.039999999</v>
      </c>
      <c r="Y88" s="21">
        <v>10756015.049999997</v>
      </c>
      <c r="Z88" s="21">
        <v>24981437.329999998</v>
      </c>
      <c r="AB88" s="17">
        <f t="shared" si="55"/>
        <v>6.0644160564400319E-3</v>
      </c>
      <c r="AC88" s="17">
        <f t="shared" si="56"/>
        <v>6.6149046083560413E-3</v>
      </c>
      <c r="AD88" s="17">
        <f t="shared" si="57"/>
        <v>6.5491128633489116E-3</v>
      </c>
      <c r="AE88" s="17">
        <f t="shared" si="58"/>
        <v>6.527737523390917E-3</v>
      </c>
      <c r="AF88" s="17">
        <f t="shared" si="39"/>
        <v>1.3531023847981926E-2</v>
      </c>
      <c r="AG88" s="17">
        <f t="shared" si="40"/>
        <v>1.6687639483982639E-2</v>
      </c>
      <c r="AH88" s="17">
        <f t="shared" si="41"/>
        <v>-4.3630788911150062E-2</v>
      </c>
      <c r="AI88" s="17">
        <f t="shared" si="42"/>
        <v>-3.8091444625949385E-2</v>
      </c>
      <c r="AJ88" s="17">
        <f t="shared" si="43"/>
        <v>0.881148530229107</v>
      </c>
      <c r="AK88" s="17">
        <f t="shared" si="44"/>
        <v>0.81655600178163812</v>
      </c>
      <c r="AL88" s="17">
        <f t="shared" si="45"/>
        <v>0.87203810147229477</v>
      </c>
      <c r="AM88" s="17">
        <f t="shared" si="46"/>
        <v>0.850557772439266</v>
      </c>
      <c r="AN88" s="17">
        <f t="shared" si="47"/>
        <v>0.60971212421803478</v>
      </c>
      <c r="AO88" s="17">
        <f t="shared" si="48"/>
        <v>0.61758968799333946</v>
      </c>
      <c r="AP88" s="17">
        <f t="shared" si="49"/>
        <v>0.86942855390186102</v>
      </c>
      <c r="AQ88" s="17">
        <f t="shared" si="50"/>
        <v>0.72351789354459439</v>
      </c>
      <c r="AR88" s="20">
        <f t="shared" si="51"/>
        <v>30.948617125930827</v>
      </c>
      <c r="AS88" s="20">
        <f t="shared" si="52"/>
        <v>34.408543160931863</v>
      </c>
      <c r="AT88" s="20">
        <f t="shared" si="53"/>
        <v>34.719330290309529</v>
      </c>
      <c r="AU88" s="20">
        <f t="shared" si="54"/>
        <v>37.961751982754016</v>
      </c>
    </row>
    <row r="89" spans="1:47" ht="16.5" customHeight="1" x14ac:dyDescent="0.25">
      <c r="A89" s="22" t="s">
        <v>165</v>
      </c>
      <c r="B89" s="16" t="s">
        <v>164</v>
      </c>
      <c r="C89" s="21">
        <v>74119400.230000004</v>
      </c>
      <c r="D89" s="21">
        <v>82000341.140000001</v>
      </c>
      <c r="E89" s="21">
        <v>82376471.819999993</v>
      </c>
      <c r="F89" s="21">
        <v>90354626.019999996</v>
      </c>
      <c r="G89" s="21">
        <v>1122991.29</v>
      </c>
      <c r="H89" s="21">
        <v>1648303</v>
      </c>
      <c r="I89" s="21">
        <v>-4309582.57</v>
      </c>
      <c r="J89" s="21">
        <v>-4206687.3099999996</v>
      </c>
      <c r="K89" s="21">
        <v>84116806.290000007</v>
      </c>
      <c r="L89" s="21">
        <v>100422189</v>
      </c>
      <c r="M89" s="21">
        <v>94464303.430000007</v>
      </c>
      <c r="N89" s="21">
        <v>106229851.69</v>
      </c>
      <c r="O89" s="21">
        <v>45191496.960000001</v>
      </c>
      <c r="P89" s="21">
        <v>50642565.100000001</v>
      </c>
      <c r="Q89" s="21">
        <v>71620456.769999996</v>
      </c>
      <c r="R89" s="21">
        <v>65373188.689999998</v>
      </c>
      <c r="S89" s="21">
        <v>82993815</v>
      </c>
      <c r="T89" s="21">
        <v>98773886</v>
      </c>
      <c r="U89" s="21">
        <v>98773886</v>
      </c>
      <c r="V89" s="21">
        <v>110436539</v>
      </c>
      <c r="W89" s="21">
        <v>28927903.270000003</v>
      </c>
      <c r="X89" s="21">
        <v>31357776.039999999</v>
      </c>
      <c r="Y89" s="21">
        <v>10756015.049999997</v>
      </c>
      <c r="Z89" s="21">
        <v>24981437.329999998</v>
      </c>
      <c r="AB89" s="17">
        <f t="shared" si="55"/>
        <v>6.0644160564400319E-3</v>
      </c>
      <c r="AC89" s="17">
        <f t="shared" si="56"/>
        <v>6.6149046083560413E-3</v>
      </c>
      <c r="AD89" s="17">
        <f t="shared" si="57"/>
        <v>6.5491128633489116E-3</v>
      </c>
      <c r="AE89" s="17">
        <f t="shared" si="58"/>
        <v>6.527737523390917E-3</v>
      </c>
      <c r="AF89" s="17">
        <f t="shared" si="39"/>
        <v>1.3531023847981926E-2</v>
      </c>
      <c r="AG89" s="17">
        <f t="shared" si="40"/>
        <v>1.6687639483982639E-2</v>
      </c>
      <c r="AH89" s="17">
        <f t="shared" si="41"/>
        <v>-4.3630788911150062E-2</v>
      </c>
      <c r="AI89" s="17">
        <f t="shared" si="42"/>
        <v>-3.8091444625949385E-2</v>
      </c>
      <c r="AJ89" s="17">
        <f t="shared" si="43"/>
        <v>0.881148530229107</v>
      </c>
      <c r="AK89" s="17">
        <f t="shared" si="44"/>
        <v>0.81655600178163812</v>
      </c>
      <c r="AL89" s="17">
        <f t="shared" si="45"/>
        <v>0.87203810147229477</v>
      </c>
      <c r="AM89" s="17">
        <f t="shared" si="46"/>
        <v>0.850557772439266</v>
      </c>
      <c r="AN89" s="17">
        <f t="shared" si="47"/>
        <v>0.60971212421803478</v>
      </c>
      <c r="AO89" s="17">
        <f t="shared" si="48"/>
        <v>0.61758968799333946</v>
      </c>
      <c r="AP89" s="17">
        <f t="shared" si="49"/>
        <v>0.86942855390186102</v>
      </c>
      <c r="AQ89" s="17">
        <f t="shared" si="50"/>
        <v>0.72351789354459439</v>
      </c>
      <c r="AR89" s="20">
        <f t="shared" si="51"/>
        <v>30.948617125930827</v>
      </c>
      <c r="AS89" s="20">
        <f t="shared" si="52"/>
        <v>34.408543160931863</v>
      </c>
      <c r="AT89" s="20">
        <f t="shared" si="53"/>
        <v>34.719330290309529</v>
      </c>
      <c r="AU89" s="20">
        <f t="shared" si="54"/>
        <v>37.961751982754016</v>
      </c>
    </row>
    <row r="90" spans="1:47" ht="16.5" customHeight="1" x14ac:dyDescent="0.25">
      <c r="A90" s="22" t="s">
        <v>167</v>
      </c>
      <c r="B90" s="16" t="s">
        <v>168</v>
      </c>
      <c r="C90" s="21">
        <v>26860510.060000002</v>
      </c>
      <c r="D90" s="21">
        <v>27061500.640000001</v>
      </c>
      <c r="E90" s="21">
        <v>29039578.25</v>
      </c>
      <c r="F90" s="21">
        <v>34399567.759999998</v>
      </c>
      <c r="G90" s="21">
        <v>984737.59000000008</v>
      </c>
      <c r="H90" s="21">
        <v>1012268.93</v>
      </c>
      <c r="I90" s="21">
        <v>1632410.39</v>
      </c>
      <c r="J90" s="21">
        <v>5257184.13</v>
      </c>
      <c r="K90" s="21">
        <v>30379725.23</v>
      </c>
      <c r="L90" s="21">
        <v>33174457.210000001</v>
      </c>
      <c r="M90" s="21">
        <v>33792724.659999996</v>
      </c>
      <c r="N90" s="21">
        <v>41684435.129999995</v>
      </c>
      <c r="O90" s="21">
        <v>26095834.350000001</v>
      </c>
      <c r="P90" s="21">
        <v>25043364.030000001</v>
      </c>
      <c r="Q90" s="21">
        <v>26970970.310000002</v>
      </c>
      <c r="R90" s="21">
        <v>31972965.349999998</v>
      </c>
      <c r="S90" s="21">
        <v>29394987.640000001</v>
      </c>
      <c r="T90" s="21">
        <v>32162188.280000001</v>
      </c>
      <c r="U90" s="21">
        <v>32160314.27</v>
      </c>
      <c r="V90" s="21">
        <v>36427251</v>
      </c>
      <c r="W90" s="21">
        <v>764675.70999999903</v>
      </c>
      <c r="X90" s="21">
        <v>2018136.6099999985</v>
      </c>
      <c r="Y90" s="21">
        <v>2068607.9399999985</v>
      </c>
      <c r="Z90" s="21">
        <v>2426602.410000002</v>
      </c>
      <c r="AB90" s="17">
        <f t="shared" si="55"/>
        <v>2.1977148760858639E-3</v>
      </c>
      <c r="AC90" s="17">
        <f t="shared" si="56"/>
        <v>2.1830304947993047E-3</v>
      </c>
      <c r="AD90" s="17">
        <f t="shared" si="57"/>
        <v>2.3087111072063187E-3</v>
      </c>
      <c r="AE90" s="17">
        <f t="shared" si="58"/>
        <v>2.4852224965844693E-3</v>
      </c>
      <c r="AF90" s="17">
        <f t="shared" si="39"/>
        <v>3.3500187244848253E-2</v>
      </c>
      <c r="AG90" s="17">
        <f t="shared" si="40"/>
        <v>3.1473882348654669E-2</v>
      </c>
      <c r="AH90" s="17">
        <f t="shared" si="41"/>
        <v>5.0758533523497185E-2</v>
      </c>
      <c r="AI90" s="17">
        <f t="shared" si="42"/>
        <v>0.14432008964936718</v>
      </c>
      <c r="AJ90" s="17">
        <f t="shared" si="43"/>
        <v>0.88415908493718798</v>
      </c>
      <c r="AK90" s="17">
        <f t="shared" si="44"/>
        <v>0.81573303426476773</v>
      </c>
      <c r="AL90" s="17">
        <f t="shared" si="45"/>
        <v>0.85934409084135699</v>
      </c>
      <c r="AM90" s="17">
        <f t="shared" si="46"/>
        <v>0.82523770929650597</v>
      </c>
      <c r="AN90" s="17">
        <f t="shared" si="47"/>
        <v>0.97153160128784233</v>
      </c>
      <c r="AO90" s="17">
        <f t="shared" si="48"/>
        <v>0.92542406879620853</v>
      </c>
      <c r="AP90" s="17">
        <f t="shared" si="49"/>
        <v>0.92876590967708017</v>
      </c>
      <c r="AQ90" s="17">
        <f t="shared" si="50"/>
        <v>0.92945834590335563</v>
      </c>
      <c r="AR90" s="20">
        <f t="shared" si="51"/>
        <v>11.215628284559221</v>
      </c>
      <c r="AS90" s="20">
        <f t="shared" si="52"/>
        <v>11.355401694991354</v>
      </c>
      <c r="AT90" s="20">
        <f t="shared" si="53"/>
        <v>12.239352893822915</v>
      </c>
      <c r="AU90" s="20">
        <f t="shared" si="54"/>
        <v>14.452695087576449</v>
      </c>
    </row>
    <row r="91" spans="1:47" ht="16.5" customHeight="1" x14ac:dyDescent="0.25">
      <c r="A91" s="22" t="s">
        <v>169</v>
      </c>
      <c r="B91" s="16" t="s">
        <v>170</v>
      </c>
      <c r="C91" s="21">
        <v>21298742.16</v>
      </c>
      <c r="D91" s="21">
        <v>20060806.399999999</v>
      </c>
      <c r="E91" s="21">
        <v>22624106.699999999</v>
      </c>
      <c r="F91" s="21">
        <v>27912726.370000001</v>
      </c>
      <c r="G91" s="21">
        <v>-1028619.48</v>
      </c>
      <c r="H91" s="21">
        <v>-19592.990000000002</v>
      </c>
      <c r="I91" s="21">
        <v>549144</v>
      </c>
      <c r="J91" s="21">
        <v>6050110.4900000002</v>
      </c>
      <c r="K91" s="21">
        <v>24589652.16</v>
      </c>
      <c r="L91" s="21">
        <v>25415398.289999999</v>
      </c>
      <c r="M91" s="21">
        <v>25982261.27</v>
      </c>
      <c r="N91" s="21">
        <v>32365779.489999998</v>
      </c>
      <c r="O91" s="21">
        <v>20712702.120000001</v>
      </c>
      <c r="P91" s="21">
        <v>19384373.57</v>
      </c>
      <c r="Q91" s="21">
        <v>22167310.32</v>
      </c>
      <c r="R91" s="21">
        <v>27092998.809999999</v>
      </c>
      <c r="S91" s="21">
        <v>25618271.640000001</v>
      </c>
      <c r="T91" s="21">
        <v>25434991.280000001</v>
      </c>
      <c r="U91" s="21">
        <v>25433117.27</v>
      </c>
      <c r="V91" s="21">
        <v>26315669</v>
      </c>
      <c r="W91" s="21">
        <v>586040.03999999911</v>
      </c>
      <c r="X91" s="21">
        <v>676432.82999999821</v>
      </c>
      <c r="Y91" s="21">
        <v>456796.37999999896</v>
      </c>
      <c r="Z91" s="21">
        <v>819727.56000000238</v>
      </c>
      <c r="AB91" s="17">
        <f t="shared" si="55"/>
        <v>1.7426535230488905E-3</v>
      </c>
      <c r="AC91" s="17">
        <f t="shared" si="56"/>
        <v>1.6182898614548174E-3</v>
      </c>
      <c r="AD91" s="17">
        <f t="shared" si="57"/>
        <v>1.7986668394163366E-3</v>
      </c>
      <c r="AE91" s="17">
        <f t="shared" si="58"/>
        <v>2.01657578954796E-3</v>
      </c>
      <c r="AF91" s="17">
        <f t="shared" si="39"/>
        <v>-4.015179066154987E-2</v>
      </c>
      <c r="AG91" s="17">
        <f t="shared" si="40"/>
        <v>-7.7031636395355593E-4</v>
      </c>
      <c r="AH91" s="17">
        <f t="shared" si="41"/>
        <v>2.1591690635884054E-2</v>
      </c>
      <c r="AI91" s="17">
        <f t="shared" si="42"/>
        <v>0.22990525112623966</v>
      </c>
      <c r="AJ91" s="17">
        <f t="shared" si="43"/>
        <v>0.86616687464358177</v>
      </c>
      <c r="AK91" s="17">
        <f t="shared" si="44"/>
        <v>0.78931701841136082</v>
      </c>
      <c r="AL91" s="17">
        <f t="shared" si="45"/>
        <v>0.87075202827409637</v>
      </c>
      <c r="AM91" s="17">
        <f t="shared" si="46"/>
        <v>0.86241477294326097</v>
      </c>
      <c r="AN91" s="17">
        <f t="shared" si="47"/>
        <v>0.97248475822668023</v>
      </c>
      <c r="AO91" s="17">
        <f t="shared" si="48"/>
        <v>0.96628087542881635</v>
      </c>
      <c r="AP91" s="17">
        <f t="shared" si="49"/>
        <v>0.97980930756483753</v>
      </c>
      <c r="AQ91" s="17">
        <f t="shared" si="50"/>
        <v>0.9706324796390714</v>
      </c>
      <c r="AR91" s="20">
        <f t="shared" si="51"/>
        <v>8.8933074785859052</v>
      </c>
      <c r="AS91" s="20">
        <f t="shared" si="52"/>
        <v>8.4178079415426446</v>
      </c>
      <c r="AT91" s="20">
        <f t="shared" si="53"/>
        <v>9.5354148543394697</v>
      </c>
      <c r="AU91" s="20">
        <f t="shared" si="54"/>
        <v>11.727302101675148</v>
      </c>
    </row>
    <row r="92" spans="1:47" ht="16.5" customHeight="1" x14ac:dyDescent="0.25">
      <c r="A92" s="22" t="s">
        <v>171</v>
      </c>
      <c r="B92" s="16" t="s">
        <v>172</v>
      </c>
      <c r="C92" s="21">
        <v>5561767.9000000004</v>
      </c>
      <c r="D92" s="21">
        <v>7000694.2400000002</v>
      </c>
      <c r="E92" s="21">
        <v>6415471.5499999998</v>
      </c>
      <c r="F92" s="21">
        <v>6486841.3899999997</v>
      </c>
      <c r="G92" s="21">
        <v>2013357.07</v>
      </c>
      <c r="H92" s="21">
        <v>1031861.92</v>
      </c>
      <c r="I92" s="21">
        <v>1083266.3899999999</v>
      </c>
      <c r="J92" s="21">
        <v>-792926.36</v>
      </c>
      <c r="K92" s="21">
        <v>5790073.0700000003</v>
      </c>
      <c r="L92" s="21">
        <v>7759058.9199999999</v>
      </c>
      <c r="M92" s="21">
        <v>7810463.3899999997</v>
      </c>
      <c r="N92" s="21">
        <v>9318655.6400000006</v>
      </c>
      <c r="O92" s="21">
        <v>5383132.2300000004</v>
      </c>
      <c r="P92" s="21">
        <v>5658990.46</v>
      </c>
      <c r="Q92" s="21">
        <v>4803659.99</v>
      </c>
      <c r="R92" s="21">
        <v>4879966.54</v>
      </c>
      <c r="S92" s="21">
        <v>3776716</v>
      </c>
      <c r="T92" s="21">
        <v>6727197</v>
      </c>
      <c r="U92" s="21">
        <v>6727197</v>
      </c>
      <c r="V92" s="21">
        <v>10111582</v>
      </c>
      <c r="W92" s="21">
        <v>178635.66999999993</v>
      </c>
      <c r="X92" s="21">
        <v>1341703.7800000003</v>
      </c>
      <c r="Y92" s="21">
        <v>1611811.5599999996</v>
      </c>
      <c r="Z92" s="21">
        <v>1606874.8499999996</v>
      </c>
      <c r="AB92" s="17">
        <f t="shared" si="55"/>
        <v>4.5506135303697339E-4</v>
      </c>
      <c r="AC92" s="17">
        <f t="shared" si="56"/>
        <v>5.6474063334448709E-4</v>
      </c>
      <c r="AD92" s="17">
        <f t="shared" si="57"/>
        <v>5.10044267789982E-4</v>
      </c>
      <c r="AE92" s="17">
        <f t="shared" si="58"/>
        <v>4.6864670703650923E-4</v>
      </c>
      <c r="AF92" s="17">
        <f t="shared" si="39"/>
        <v>0.53309729140343098</v>
      </c>
      <c r="AG92" s="17">
        <f t="shared" si="40"/>
        <v>0.15338660663572065</v>
      </c>
      <c r="AH92" s="17">
        <f t="shared" si="41"/>
        <v>0.16102789765187489</v>
      </c>
      <c r="AI92" s="17">
        <f t="shared" si="42"/>
        <v>-7.8417636330299259E-2</v>
      </c>
      <c r="AJ92" s="17">
        <f t="shared" si="43"/>
        <v>0.96056955288130763</v>
      </c>
      <c r="AK92" s="17">
        <f t="shared" si="44"/>
        <v>0.9022607396310377</v>
      </c>
      <c r="AL92" s="17">
        <f t="shared" si="45"/>
        <v>0.8213944845083001</v>
      </c>
      <c r="AM92" s="17">
        <f t="shared" si="46"/>
        <v>0.69611343530664038</v>
      </c>
      <c r="AN92" s="17">
        <f t="shared" si="47"/>
        <v>0.96788149501887699</v>
      </c>
      <c r="AO92" s="17">
        <f t="shared" si="48"/>
        <v>0.80834703902166138</v>
      </c>
      <c r="AP92" s="17">
        <f t="shared" si="49"/>
        <v>0.74876179444673874</v>
      </c>
      <c r="AQ92" s="17">
        <f t="shared" si="50"/>
        <v>0.75228701406556209</v>
      </c>
      <c r="AR92" s="20">
        <f t="shared" si="51"/>
        <v>2.3223208059733151</v>
      </c>
      <c r="AS92" s="20">
        <f t="shared" si="52"/>
        <v>2.937593753448708</v>
      </c>
      <c r="AT92" s="20">
        <f t="shared" si="53"/>
        <v>2.7039380394834445</v>
      </c>
      <c r="AU92" s="20">
        <f t="shared" si="54"/>
        <v>2.7253929859013026</v>
      </c>
    </row>
    <row r="93" spans="1:47" ht="16.5" customHeight="1" x14ac:dyDescent="0.25">
      <c r="A93" s="22" t="s">
        <v>173</v>
      </c>
      <c r="B93" s="16" t="s">
        <v>174</v>
      </c>
      <c r="C93" s="21">
        <v>106087547.12</v>
      </c>
      <c r="D93" s="21">
        <v>246448597.22</v>
      </c>
      <c r="E93" s="21">
        <v>156894799.22000003</v>
      </c>
      <c r="F93" s="21">
        <v>166749256.67999998</v>
      </c>
      <c r="G93" s="21">
        <v>23685094.199999999</v>
      </c>
      <c r="H93" s="21">
        <v>150859500.28999999</v>
      </c>
      <c r="I93" s="21">
        <v>63171234</v>
      </c>
      <c r="J93" s="21">
        <v>60499294.43</v>
      </c>
      <c r="K93" s="21">
        <v>125731319.19999999</v>
      </c>
      <c r="L93" s="21">
        <v>261206739.28999999</v>
      </c>
      <c r="M93" s="21">
        <v>173518473</v>
      </c>
      <c r="N93" s="21">
        <v>210369845.43000001</v>
      </c>
      <c r="O93" s="21">
        <v>91307350.969999999</v>
      </c>
      <c r="P93" s="21">
        <v>245616449.69999999</v>
      </c>
      <c r="Q93" s="21">
        <v>96139788.100000009</v>
      </c>
      <c r="R93" s="21">
        <v>122251118.06</v>
      </c>
      <c r="S93" s="21">
        <v>102046225</v>
      </c>
      <c r="T93" s="21">
        <v>110347239</v>
      </c>
      <c r="U93" s="21">
        <v>110347239</v>
      </c>
      <c r="V93" s="21">
        <v>149870551</v>
      </c>
      <c r="W93" s="21">
        <v>14780196.150000006</v>
      </c>
      <c r="X93" s="21">
        <v>832147.51999999909</v>
      </c>
      <c r="Y93" s="21">
        <v>60755011.120000012</v>
      </c>
      <c r="Z93" s="21">
        <v>44498138.61999999</v>
      </c>
      <c r="AB93" s="17">
        <f t="shared" si="55"/>
        <v>8.6800354852637537E-3</v>
      </c>
      <c r="AC93" s="17">
        <f t="shared" si="56"/>
        <v>1.9880819260131431E-2</v>
      </c>
      <c r="AD93" s="17">
        <f t="shared" si="57"/>
        <v>1.247348575463968E-2</v>
      </c>
      <c r="AE93" s="17">
        <f t="shared" si="58"/>
        <v>1.2046924742808864E-2</v>
      </c>
      <c r="AF93" s="17">
        <f t="shared" si="39"/>
        <v>0.23210162061359937</v>
      </c>
      <c r="AG93" s="17">
        <f t="shared" si="40"/>
        <v>1.367134344793167</v>
      </c>
      <c r="AH93" s="17">
        <f t="shared" si="41"/>
        <v>0.57247679753908476</v>
      </c>
      <c r="AI93" s="17">
        <f t="shared" si="42"/>
        <v>0.40367700009323382</v>
      </c>
      <c r="AJ93" s="17">
        <f t="shared" si="43"/>
        <v>0.84376389108943683</v>
      </c>
      <c r="AK93" s="17">
        <f t="shared" si="44"/>
        <v>0.94350014815806482</v>
      </c>
      <c r="AL93" s="17">
        <f t="shared" si="45"/>
        <v>0.90419651871878814</v>
      </c>
      <c r="AM93" s="17">
        <f t="shared" si="46"/>
        <v>0.79264809240678624</v>
      </c>
      <c r="AN93" s="17">
        <f t="shared" si="47"/>
        <v>0.86067925452851202</v>
      </c>
      <c r="AO93" s="17">
        <f t="shared" si="48"/>
        <v>0.99662344387678881</v>
      </c>
      <c r="AP93" s="17">
        <f t="shared" si="49"/>
        <v>0.61276593346597474</v>
      </c>
      <c r="AQ93" s="17">
        <f t="shared" si="50"/>
        <v>0.73314340641773235</v>
      </c>
      <c r="AR93" s="20">
        <f t="shared" si="51"/>
        <v>44.29694341100614</v>
      </c>
      <c r="AS93" s="20">
        <f t="shared" si="52"/>
        <v>103.41343799921029</v>
      </c>
      <c r="AT93" s="20">
        <f t="shared" si="53"/>
        <v>66.12667712758784</v>
      </c>
      <c r="AU93" s="20">
        <f t="shared" si="54"/>
        <v>70.058326886257959</v>
      </c>
    </row>
    <row r="94" spans="1:47" ht="16.5" customHeight="1" x14ac:dyDescent="0.25">
      <c r="A94" s="22" t="s">
        <v>175</v>
      </c>
      <c r="B94" s="16" t="s">
        <v>176</v>
      </c>
      <c r="C94" s="21">
        <v>11369494.369999999</v>
      </c>
      <c r="D94" s="21">
        <v>4445659.08</v>
      </c>
      <c r="E94" s="21">
        <v>3319035.11</v>
      </c>
      <c r="F94" s="21">
        <v>4539183.95</v>
      </c>
      <c r="G94" s="21">
        <v>-2130436.04</v>
      </c>
      <c r="H94" s="21">
        <v>0</v>
      </c>
      <c r="I94" s="21">
        <v>0</v>
      </c>
      <c r="J94" s="21">
        <v>0</v>
      </c>
      <c r="K94" s="21">
        <v>15927553.960000001</v>
      </c>
      <c r="L94" s="21">
        <v>8752500</v>
      </c>
      <c r="M94" s="21">
        <v>8752500</v>
      </c>
      <c r="N94" s="21">
        <v>16313003</v>
      </c>
      <c r="O94" s="21">
        <v>10869494.369999999</v>
      </c>
      <c r="P94" s="21">
        <v>4162895.03</v>
      </c>
      <c r="Q94" s="21">
        <v>3233296.04</v>
      </c>
      <c r="R94" s="21">
        <v>4318326.28</v>
      </c>
      <c r="S94" s="21">
        <v>18057990</v>
      </c>
      <c r="T94" s="21">
        <v>8752500</v>
      </c>
      <c r="U94" s="21">
        <v>8752500</v>
      </c>
      <c r="V94" s="21">
        <v>16313003</v>
      </c>
      <c r="W94" s="21">
        <v>500000</v>
      </c>
      <c r="X94" s="21">
        <v>282764.05000000028</v>
      </c>
      <c r="Y94" s="21">
        <v>85739.069999999832</v>
      </c>
      <c r="Z94" s="21">
        <v>220857.66999999993</v>
      </c>
      <c r="AB94" s="17">
        <f t="shared" si="55"/>
        <v>9.302469258665847E-4</v>
      </c>
      <c r="AC94" s="17">
        <f t="shared" si="56"/>
        <v>3.5862790723350737E-4</v>
      </c>
      <c r="AD94" s="17">
        <f t="shared" si="57"/>
        <v>2.6387067875769667E-4</v>
      </c>
      <c r="AE94" s="17">
        <f t="shared" si="58"/>
        <v>3.279367388386962E-4</v>
      </c>
      <c r="AF94" s="17">
        <f t="shared" si="39"/>
        <v>-0.11797747368339444</v>
      </c>
      <c r="AG94" s="17">
        <f t="shared" si="40"/>
        <v>0</v>
      </c>
      <c r="AH94" s="17">
        <f t="shared" si="41"/>
        <v>0</v>
      </c>
      <c r="AI94" s="17">
        <f t="shared" si="42"/>
        <v>0</v>
      </c>
      <c r="AJ94" s="17">
        <f t="shared" si="43"/>
        <v>0.71382551260243843</v>
      </c>
      <c r="AK94" s="17">
        <f t="shared" si="44"/>
        <v>0.50793020051413884</v>
      </c>
      <c r="AL94" s="17">
        <f t="shared" si="45"/>
        <v>0.3792099525849757</v>
      </c>
      <c r="AM94" s="17">
        <f t="shared" si="46"/>
        <v>0.27825557011176916</v>
      </c>
      <c r="AN94" s="17">
        <f t="shared" si="47"/>
        <v>0.95602267051388667</v>
      </c>
      <c r="AO94" s="17">
        <f t="shared" si="48"/>
        <v>0.93639547142242852</v>
      </c>
      <c r="AP94" s="17">
        <f t="shared" si="49"/>
        <v>0.97416747122027281</v>
      </c>
      <c r="AQ94" s="17">
        <f t="shared" si="50"/>
        <v>0.95134419040232998</v>
      </c>
      <c r="AR94" s="20">
        <f t="shared" si="51"/>
        <v>4.7473418171311081</v>
      </c>
      <c r="AS94" s="20">
        <f t="shared" si="52"/>
        <v>1.8654636091306467</v>
      </c>
      <c r="AT94" s="20">
        <f t="shared" si="53"/>
        <v>1.3988785108571042</v>
      </c>
      <c r="AU94" s="20">
        <f t="shared" si="54"/>
        <v>1.9071007529360557</v>
      </c>
    </row>
    <row r="95" spans="1:47" ht="16.5" customHeight="1" x14ac:dyDescent="0.25">
      <c r="A95" s="22" t="s">
        <v>177</v>
      </c>
      <c r="B95" s="16" t="s">
        <v>178</v>
      </c>
      <c r="C95" s="21">
        <v>94718052.75</v>
      </c>
      <c r="D95" s="21">
        <v>242002938.13999999</v>
      </c>
      <c r="E95" s="21">
        <v>153575764.11000001</v>
      </c>
      <c r="F95" s="21">
        <v>162210072.72999999</v>
      </c>
      <c r="G95" s="21">
        <v>25815530.239999998</v>
      </c>
      <c r="H95" s="21">
        <v>150859500.28999999</v>
      </c>
      <c r="I95" s="21">
        <v>63171234</v>
      </c>
      <c r="J95" s="21">
        <v>60499294.43</v>
      </c>
      <c r="K95" s="21">
        <v>109803765.23999999</v>
      </c>
      <c r="L95" s="21">
        <v>252454239.28999999</v>
      </c>
      <c r="M95" s="21">
        <v>164765973</v>
      </c>
      <c r="N95" s="21">
        <v>194056842.43000001</v>
      </c>
      <c r="O95" s="21">
        <v>80437856.599999994</v>
      </c>
      <c r="P95" s="21">
        <v>241453554.66999999</v>
      </c>
      <c r="Q95" s="21">
        <v>92906492.060000002</v>
      </c>
      <c r="R95" s="21">
        <v>117932791.78</v>
      </c>
      <c r="S95" s="21">
        <v>83988235</v>
      </c>
      <c r="T95" s="21">
        <v>101594739</v>
      </c>
      <c r="U95" s="21">
        <v>101594739</v>
      </c>
      <c r="V95" s="21">
        <v>133557548</v>
      </c>
      <c r="W95" s="21">
        <v>14280196.150000006</v>
      </c>
      <c r="X95" s="21">
        <v>549383.46999999881</v>
      </c>
      <c r="Y95" s="21">
        <v>60669272.050000012</v>
      </c>
      <c r="Z95" s="21">
        <v>44277280.949999988</v>
      </c>
      <c r="AB95" s="17">
        <f t="shared" si="55"/>
        <v>7.7497885593971689E-3</v>
      </c>
      <c r="AC95" s="17">
        <f t="shared" si="56"/>
        <v>1.9522191352897924E-2</v>
      </c>
      <c r="AD95" s="17">
        <f t="shared" si="57"/>
        <v>1.2209615075881983E-2</v>
      </c>
      <c r="AE95" s="17">
        <f t="shared" si="58"/>
        <v>1.1718988003970168E-2</v>
      </c>
      <c r="AF95" s="17">
        <f t="shared" si="39"/>
        <v>0.3073707911590236</v>
      </c>
      <c r="AG95" s="17">
        <f t="shared" si="40"/>
        <v>1.4849144923734683</v>
      </c>
      <c r="AH95" s="17">
        <f t="shared" si="41"/>
        <v>0.62179631171649552</v>
      </c>
      <c r="AI95" s="17">
        <f t="shared" si="42"/>
        <v>0.45298296753696016</v>
      </c>
      <c r="AJ95" s="17">
        <f t="shared" si="43"/>
        <v>0.86261206565160231</v>
      </c>
      <c r="AK95" s="17">
        <f t="shared" si="44"/>
        <v>0.95860120559118689</v>
      </c>
      <c r="AL95" s="17">
        <f t="shared" si="45"/>
        <v>0.93208422414984926</v>
      </c>
      <c r="AM95" s="17">
        <f t="shared" si="46"/>
        <v>0.83588947804565172</v>
      </c>
      <c r="AN95" s="17">
        <f t="shared" si="47"/>
        <v>0.84923469459732948</v>
      </c>
      <c r="AO95" s="17">
        <f t="shared" si="48"/>
        <v>0.99772984793398589</v>
      </c>
      <c r="AP95" s="17">
        <f t="shared" si="49"/>
        <v>0.60495542769010668</v>
      </c>
      <c r="AQ95" s="17">
        <f t="shared" si="50"/>
        <v>0.72703741386208554</v>
      </c>
      <c r="AR95" s="20">
        <f t="shared" si="51"/>
        <v>39.549601593875032</v>
      </c>
      <c r="AS95" s="20">
        <f t="shared" si="52"/>
        <v>101.54797439007963</v>
      </c>
      <c r="AT95" s="20">
        <f t="shared" si="53"/>
        <v>64.727798616730738</v>
      </c>
      <c r="AU95" s="20">
        <f t="shared" si="54"/>
        <v>68.151226133321899</v>
      </c>
    </row>
    <row r="96" spans="1:47" ht="16.5" customHeight="1" x14ac:dyDescent="0.25">
      <c r="A96" s="22" t="s">
        <v>179</v>
      </c>
      <c r="B96" s="16" t="s">
        <v>180</v>
      </c>
      <c r="C96" s="21">
        <v>4494235.21</v>
      </c>
      <c r="D96" s="21">
        <v>7128388.6699999999</v>
      </c>
      <c r="E96" s="21">
        <v>9227836.3599999994</v>
      </c>
      <c r="F96" s="21">
        <v>7959150.4400000004</v>
      </c>
      <c r="G96" s="21">
        <v>-3149689</v>
      </c>
      <c r="H96" s="21">
        <v>368000</v>
      </c>
      <c r="I96" s="21">
        <v>953807</v>
      </c>
      <c r="J96" s="21">
        <v>-989834.29</v>
      </c>
      <c r="K96" s="21">
        <v>6208613</v>
      </c>
      <c r="L96" s="21">
        <v>10466161</v>
      </c>
      <c r="M96" s="21">
        <v>11051968</v>
      </c>
      <c r="N96" s="21">
        <v>8861629.7100000009</v>
      </c>
      <c r="O96" s="21">
        <v>3961420.88</v>
      </c>
      <c r="P96" s="21">
        <v>2273326.79</v>
      </c>
      <c r="Q96" s="21">
        <v>5646295.9199999999</v>
      </c>
      <c r="R96" s="21">
        <v>2549209.67</v>
      </c>
      <c r="S96" s="21">
        <v>9358302</v>
      </c>
      <c r="T96" s="21">
        <v>10098161</v>
      </c>
      <c r="U96" s="21">
        <v>10098161</v>
      </c>
      <c r="V96" s="21">
        <v>9851464</v>
      </c>
      <c r="W96" s="21">
        <v>532814.33000000007</v>
      </c>
      <c r="X96" s="21">
        <v>4855061.88</v>
      </c>
      <c r="Y96" s="21">
        <v>3581540.4399999995</v>
      </c>
      <c r="Z96" s="21">
        <v>5409940.7700000005</v>
      </c>
      <c r="AB96" s="17">
        <f t="shared" si="55"/>
        <v>3.6771630753038188E-4</v>
      </c>
      <c r="AC96" s="17">
        <f t="shared" si="56"/>
        <v>5.7504164504425855E-4</v>
      </c>
      <c r="AD96" s="17">
        <f t="shared" si="57"/>
        <v>7.33633529950261E-4</v>
      </c>
      <c r="AE96" s="17">
        <f t="shared" si="58"/>
        <v>5.7501477533647297E-4</v>
      </c>
      <c r="AF96" s="17">
        <f t="shared" si="39"/>
        <v>-0.33656629161999685</v>
      </c>
      <c r="AG96" s="17">
        <f t="shared" si="40"/>
        <v>3.6442278945641685E-2</v>
      </c>
      <c r="AH96" s="17">
        <f t="shared" si="41"/>
        <v>9.4453534658439295E-2</v>
      </c>
      <c r="AI96" s="17">
        <f t="shared" si="42"/>
        <v>-0.10047585719239294</v>
      </c>
      <c r="AJ96" s="17">
        <f t="shared" si="43"/>
        <v>0.72387104978197225</v>
      </c>
      <c r="AK96" s="17">
        <f t="shared" si="44"/>
        <v>0.68108914720497804</v>
      </c>
      <c r="AL96" s="17">
        <f t="shared" si="45"/>
        <v>0.83494960897461878</v>
      </c>
      <c r="AM96" s="17">
        <f t="shared" si="46"/>
        <v>0.89815876994029797</v>
      </c>
      <c r="AN96" s="17">
        <f t="shared" si="47"/>
        <v>0.88144493888204845</v>
      </c>
      <c r="AO96" s="17">
        <f t="shared" si="48"/>
        <v>0.31891173380701759</v>
      </c>
      <c r="AP96" s="17">
        <f t="shared" si="49"/>
        <v>0.61187646808249208</v>
      </c>
      <c r="AQ96" s="17">
        <f t="shared" si="50"/>
        <v>0.32028665486564162</v>
      </c>
      <c r="AR96" s="20">
        <f t="shared" si="51"/>
        <v>1.8765716446241583</v>
      </c>
      <c r="AS96" s="20">
        <f t="shared" si="52"/>
        <v>2.9911762049968549</v>
      </c>
      <c r="AT96" s="20">
        <f t="shared" si="53"/>
        <v>3.8892694888394361</v>
      </c>
      <c r="AU96" s="20">
        <f t="shared" si="54"/>
        <v>3.3439715076661169</v>
      </c>
    </row>
    <row r="97" spans="1:47" ht="16.5" customHeight="1" x14ac:dyDescent="0.25">
      <c r="A97" s="22" t="s">
        <v>181</v>
      </c>
      <c r="B97" s="16" t="s">
        <v>182</v>
      </c>
      <c r="C97" s="21">
        <v>4494235.21</v>
      </c>
      <c r="D97" s="21">
        <v>7128388.6699999999</v>
      </c>
      <c r="E97" s="21">
        <v>9227836.3599999994</v>
      </c>
      <c r="F97" s="21">
        <v>7959150.4400000004</v>
      </c>
      <c r="G97" s="21">
        <v>-3149689</v>
      </c>
      <c r="H97" s="21">
        <v>368000</v>
      </c>
      <c r="I97" s="21">
        <v>953807</v>
      </c>
      <c r="J97" s="21">
        <v>-989834.29</v>
      </c>
      <c r="K97" s="21">
        <v>6208613</v>
      </c>
      <c r="L97" s="21">
        <v>10466161</v>
      </c>
      <c r="M97" s="21">
        <v>11051968</v>
      </c>
      <c r="N97" s="21">
        <v>8861629.7100000009</v>
      </c>
      <c r="O97" s="21">
        <v>3961420.88</v>
      </c>
      <c r="P97" s="21">
        <v>2273326.79</v>
      </c>
      <c r="Q97" s="21">
        <v>5646295.9199999999</v>
      </c>
      <c r="R97" s="21">
        <v>2549209.67</v>
      </c>
      <c r="S97" s="21">
        <v>9358302</v>
      </c>
      <c r="T97" s="21">
        <v>10098161</v>
      </c>
      <c r="U97" s="21">
        <v>10098161</v>
      </c>
      <c r="V97" s="21">
        <v>9851464</v>
      </c>
      <c r="W97" s="21">
        <v>532814.33000000007</v>
      </c>
      <c r="X97" s="21">
        <v>4855061.88</v>
      </c>
      <c r="Y97" s="21">
        <v>3581540.4399999995</v>
      </c>
      <c r="Z97" s="21">
        <v>5409940.7700000005</v>
      </c>
      <c r="AB97" s="17">
        <f t="shared" si="55"/>
        <v>3.6771630753038188E-4</v>
      </c>
      <c r="AC97" s="17">
        <f t="shared" si="56"/>
        <v>5.7504164504425855E-4</v>
      </c>
      <c r="AD97" s="17">
        <f t="shared" si="57"/>
        <v>7.33633529950261E-4</v>
      </c>
      <c r="AE97" s="17">
        <f t="shared" si="58"/>
        <v>5.7501477533647297E-4</v>
      </c>
      <c r="AF97" s="17">
        <f t="shared" si="39"/>
        <v>-0.33656629161999685</v>
      </c>
      <c r="AG97" s="17">
        <f t="shared" si="40"/>
        <v>3.6442278945641685E-2</v>
      </c>
      <c r="AH97" s="17">
        <f t="shared" si="41"/>
        <v>9.4453534658439295E-2</v>
      </c>
      <c r="AI97" s="17">
        <f t="shared" si="42"/>
        <v>-0.10047585719239294</v>
      </c>
      <c r="AJ97" s="17">
        <f t="shared" si="43"/>
        <v>0.72387104978197225</v>
      </c>
      <c r="AK97" s="17">
        <f t="shared" si="44"/>
        <v>0.68108914720497804</v>
      </c>
      <c r="AL97" s="17">
        <f t="shared" si="45"/>
        <v>0.83494960897461878</v>
      </c>
      <c r="AM97" s="17">
        <f t="shared" si="46"/>
        <v>0.89815876994029797</v>
      </c>
      <c r="AN97" s="17">
        <f t="shared" si="47"/>
        <v>0.88144493888204845</v>
      </c>
      <c r="AO97" s="17">
        <f t="shared" si="48"/>
        <v>0.31891173380701759</v>
      </c>
      <c r="AP97" s="17">
        <f t="shared" si="49"/>
        <v>0.61187646808249208</v>
      </c>
      <c r="AQ97" s="17">
        <f t="shared" si="50"/>
        <v>0.32028665486564162</v>
      </c>
      <c r="AR97" s="20">
        <f t="shared" si="51"/>
        <v>1.8765716446241583</v>
      </c>
      <c r="AS97" s="20">
        <f t="shared" si="52"/>
        <v>2.9911762049968549</v>
      </c>
      <c r="AT97" s="20">
        <f t="shared" si="53"/>
        <v>3.8892694888394361</v>
      </c>
      <c r="AU97" s="20">
        <f t="shared" si="54"/>
        <v>3.3439715076661169</v>
      </c>
    </row>
    <row r="98" spans="1:47" ht="16.5" customHeight="1" x14ac:dyDescent="0.25">
      <c r="A98" s="22" t="s">
        <v>183</v>
      </c>
      <c r="B98" s="16" t="s">
        <v>184</v>
      </c>
      <c r="C98" s="21">
        <v>1527753.82</v>
      </c>
      <c r="D98" s="21">
        <v>2111922.8199999998</v>
      </c>
      <c r="E98" s="21">
        <v>4691094.93</v>
      </c>
      <c r="F98" s="21">
        <v>7058793.8600000003</v>
      </c>
      <c r="G98" s="21">
        <v>5154847.4000000004</v>
      </c>
      <c r="H98" s="21">
        <v>12847772.15</v>
      </c>
      <c r="I98" s="21">
        <v>26317993.420000002</v>
      </c>
      <c r="J98" s="21">
        <v>24777819.469999999</v>
      </c>
      <c r="K98" s="21">
        <v>9835645.4000000004</v>
      </c>
      <c r="L98" s="21">
        <v>20801128.149999999</v>
      </c>
      <c r="M98" s="21">
        <v>34271349.420000002</v>
      </c>
      <c r="N98" s="21">
        <v>67452741.469999999</v>
      </c>
      <c r="O98" s="21">
        <v>1470076.99</v>
      </c>
      <c r="P98" s="21">
        <v>1692121.56</v>
      </c>
      <c r="Q98" s="21">
        <v>2832375.27</v>
      </c>
      <c r="R98" s="21">
        <v>6776690.1600000001</v>
      </c>
      <c r="S98" s="21">
        <v>4680798</v>
      </c>
      <c r="T98" s="21">
        <v>7953356</v>
      </c>
      <c r="U98" s="21">
        <v>7953356</v>
      </c>
      <c r="V98" s="21">
        <v>42674922</v>
      </c>
      <c r="W98" s="21">
        <v>57676.830000000075</v>
      </c>
      <c r="X98" s="21">
        <v>419801.25999999978</v>
      </c>
      <c r="Y98" s="21">
        <v>1858719.6599999997</v>
      </c>
      <c r="Z98" s="21">
        <v>282103.70000000019</v>
      </c>
      <c r="AB98" s="17">
        <f t="shared" si="55"/>
        <v>1.2500013178122819E-4</v>
      </c>
      <c r="AC98" s="17">
        <f t="shared" si="56"/>
        <v>1.7036719360299829E-4</v>
      </c>
      <c r="AD98" s="17">
        <f t="shared" si="57"/>
        <v>3.7295248838024175E-4</v>
      </c>
      <c r="AE98" s="17">
        <f t="shared" si="58"/>
        <v>5.0996784093383402E-4</v>
      </c>
      <c r="AF98" s="17">
        <f t="shared" si="39"/>
        <v>1.1012753380940601</v>
      </c>
      <c r="AG98" s="17">
        <f t="shared" si="40"/>
        <v>1.6153900504390852</v>
      </c>
      <c r="AH98" s="17">
        <f t="shared" si="41"/>
        <v>3.3090425500882898</v>
      </c>
      <c r="AI98" s="17">
        <f t="shared" si="42"/>
        <v>0.58061780335532887</v>
      </c>
      <c r="AJ98" s="17">
        <f t="shared" si="43"/>
        <v>0.15532827362808341</v>
      </c>
      <c r="AK98" s="17">
        <f t="shared" si="44"/>
        <v>0.10152924422034293</v>
      </c>
      <c r="AL98" s="17">
        <f t="shared" si="45"/>
        <v>0.13688095185602411</v>
      </c>
      <c r="AM98" s="17">
        <f t="shared" si="46"/>
        <v>0.10464799066972601</v>
      </c>
      <c r="AN98" s="17">
        <f t="shared" si="47"/>
        <v>0.96224730107367684</v>
      </c>
      <c r="AO98" s="17">
        <f t="shared" si="48"/>
        <v>0.80122320000311387</v>
      </c>
      <c r="AP98" s="17">
        <f t="shared" si="49"/>
        <v>0.60377700990160954</v>
      </c>
      <c r="AQ98" s="17">
        <f t="shared" si="50"/>
        <v>0.96003514118770428</v>
      </c>
      <c r="AR98" s="20">
        <f t="shared" si="51"/>
        <v>0.63791487641748068</v>
      </c>
      <c r="AS98" s="20">
        <f t="shared" si="52"/>
        <v>0.8861937218097643</v>
      </c>
      <c r="AT98" s="20">
        <f t="shared" si="53"/>
        <v>1.9771625404612583</v>
      </c>
      <c r="AU98" s="20">
        <f t="shared" si="54"/>
        <v>2.9656941057051474</v>
      </c>
    </row>
    <row r="99" spans="1:47" ht="16.5" customHeight="1" x14ac:dyDescent="0.25">
      <c r="A99" s="22" t="s">
        <v>185</v>
      </c>
      <c r="B99" s="16" t="s">
        <v>186</v>
      </c>
      <c r="C99" s="21">
        <v>1527753.82</v>
      </c>
      <c r="D99" s="21">
        <v>2111922.8199999998</v>
      </c>
      <c r="E99" s="21">
        <v>4691094.93</v>
      </c>
      <c r="F99" s="21">
        <v>7058793.8600000003</v>
      </c>
      <c r="G99" s="21">
        <v>5154847.4000000004</v>
      </c>
      <c r="H99" s="21">
        <v>12847772.15</v>
      </c>
      <c r="I99" s="21">
        <v>26317993.420000002</v>
      </c>
      <c r="J99" s="21">
        <v>24777819.469999999</v>
      </c>
      <c r="K99" s="21">
        <v>9835645.4000000004</v>
      </c>
      <c r="L99" s="21">
        <v>20801128.149999999</v>
      </c>
      <c r="M99" s="21">
        <v>34271349.420000002</v>
      </c>
      <c r="N99" s="21">
        <v>67452741.469999999</v>
      </c>
      <c r="O99" s="21">
        <v>1470076.99</v>
      </c>
      <c r="P99" s="21">
        <v>1692121.56</v>
      </c>
      <c r="Q99" s="21">
        <v>2832375.27</v>
      </c>
      <c r="R99" s="21">
        <v>6776690.1600000001</v>
      </c>
      <c r="S99" s="21">
        <v>4680798</v>
      </c>
      <c r="T99" s="21">
        <v>7953356</v>
      </c>
      <c r="U99" s="21">
        <v>7953356</v>
      </c>
      <c r="V99" s="21">
        <v>42674922</v>
      </c>
      <c r="W99" s="21">
        <v>57676.830000000075</v>
      </c>
      <c r="X99" s="21">
        <v>419801.25999999978</v>
      </c>
      <c r="Y99" s="21">
        <v>1858719.6599999997</v>
      </c>
      <c r="Z99" s="21">
        <v>282103.70000000019</v>
      </c>
      <c r="AB99" s="17">
        <f t="shared" si="55"/>
        <v>1.2500013178122819E-4</v>
      </c>
      <c r="AC99" s="17">
        <f t="shared" si="56"/>
        <v>1.7036719360299829E-4</v>
      </c>
      <c r="AD99" s="17">
        <f t="shared" si="57"/>
        <v>3.7295248838024175E-4</v>
      </c>
      <c r="AE99" s="17">
        <f t="shared" si="58"/>
        <v>5.0996784093383402E-4</v>
      </c>
      <c r="AF99" s="17">
        <f t="shared" si="39"/>
        <v>1.1012753380940601</v>
      </c>
      <c r="AG99" s="17">
        <f t="shared" si="40"/>
        <v>1.6153900504390852</v>
      </c>
      <c r="AH99" s="17">
        <f t="shared" si="41"/>
        <v>3.3090425500882898</v>
      </c>
      <c r="AI99" s="17">
        <f t="shared" si="42"/>
        <v>0.58061780335532887</v>
      </c>
      <c r="AJ99" s="17">
        <f t="shared" si="43"/>
        <v>0.15532827362808341</v>
      </c>
      <c r="AK99" s="17">
        <f t="shared" si="44"/>
        <v>0.10152924422034293</v>
      </c>
      <c r="AL99" s="17">
        <f t="shared" si="45"/>
        <v>0.13688095185602411</v>
      </c>
      <c r="AM99" s="17">
        <f t="shared" si="46"/>
        <v>0.10464799066972601</v>
      </c>
      <c r="AN99" s="17">
        <f t="shared" si="47"/>
        <v>0.96224730107367684</v>
      </c>
      <c r="AO99" s="17">
        <f t="shared" si="48"/>
        <v>0.80122320000311387</v>
      </c>
      <c r="AP99" s="17">
        <f t="shared" si="49"/>
        <v>0.60377700990160954</v>
      </c>
      <c r="AQ99" s="17">
        <f t="shared" si="50"/>
        <v>0.96003514118770428</v>
      </c>
      <c r="AR99" s="20">
        <f t="shared" si="51"/>
        <v>0.63791487641748068</v>
      </c>
      <c r="AS99" s="20">
        <f t="shared" si="52"/>
        <v>0.8861937218097643</v>
      </c>
      <c r="AT99" s="20">
        <f t="shared" si="53"/>
        <v>1.9771625404612583</v>
      </c>
      <c r="AU99" s="20">
        <f t="shared" si="54"/>
        <v>2.9656941057051474</v>
      </c>
    </row>
    <row r="100" spans="1:47" ht="16.5" customHeight="1" x14ac:dyDescent="0.25">
      <c r="A100" s="22" t="s">
        <v>188</v>
      </c>
      <c r="B100" s="16" t="s">
        <v>189</v>
      </c>
      <c r="C100" s="21">
        <v>2205413.65</v>
      </c>
      <c r="D100" s="21">
        <v>1823672.08</v>
      </c>
      <c r="E100" s="21">
        <v>2667268.25</v>
      </c>
      <c r="F100" s="21">
        <v>5129055.32</v>
      </c>
      <c r="G100" s="21">
        <v>-3367163.1</v>
      </c>
      <c r="H100" s="21">
        <v>0</v>
      </c>
      <c r="I100" s="21">
        <v>0</v>
      </c>
      <c r="J100" s="21">
        <v>5030000</v>
      </c>
      <c r="K100" s="21">
        <v>6589718.9000000004</v>
      </c>
      <c r="L100" s="21">
        <v>5819000</v>
      </c>
      <c r="M100" s="21">
        <v>5819000</v>
      </c>
      <c r="N100" s="21">
        <v>10949000</v>
      </c>
      <c r="O100" s="21">
        <v>2108100.5299999998</v>
      </c>
      <c r="P100" s="21">
        <v>1691873.99</v>
      </c>
      <c r="Q100" s="21">
        <v>1888884.21</v>
      </c>
      <c r="R100" s="21">
        <v>4349393.72</v>
      </c>
      <c r="S100" s="21">
        <v>9956882</v>
      </c>
      <c r="T100" s="21">
        <v>5819000</v>
      </c>
      <c r="U100" s="21">
        <v>5819000</v>
      </c>
      <c r="V100" s="21">
        <v>5919000</v>
      </c>
      <c r="W100" s="21">
        <v>97313.120000000112</v>
      </c>
      <c r="X100" s="21">
        <v>131798.09000000008</v>
      </c>
      <c r="Y100" s="21">
        <v>778384.04</v>
      </c>
      <c r="Z100" s="21">
        <v>779661.60000000056</v>
      </c>
      <c r="AB100" s="17">
        <f t="shared" si="55"/>
        <v>1.8044595488697217E-4</v>
      </c>
      <c r="AC100" s="17">
        <f t="shared" si="56"/>
        <v>1.4711422755578853E-4</v>
      </c>
      <c r="AD100" s="17">
        <f t="shared" si="57"/>
        <v>2.1205376268416568E-4</v>
      </c>
      <c r="AE100" s="17">
        <f t="shared" si="58"/>
        <v>3.705524370661527E-4</v>
      </c>
      <c r="AF100" s="17">
        <f t="shared" si="39"/>
        <v>-0.3381744505960802</v>
      </c>
      <c r="AG100" s="17">
        <f t="shared" si="40"/>
        <v>0</v>
      </c>
      <c r="AH100" s="17">
        <f t="shared" si="41"/>
        <v>0</v>
      </c>
      <c r="AI100" s="17">
        <f t="shared" si="42"/>
        <v>0.84980571042405817</v>
      </c>
      <c r="AJ100" s="17">
        <f t="shared" si="43"/>
        <v>0.33467492065556842</v>
      </c>
      <c r="AK100" s="17">
        <f t="shared" si="44"/>
        <v>0.31339956693589965</v>
      </c>
      <c r="AL100" s="17">
        <f t="shared" si="45"/>
        <v>0.45837227186801854</v>
      </c>
      <c r="AM100" s="17">
        <f t="shared" si="46"/>
        <v>0.46844965932961918</v>
      </c>
      <c r="AN100" s="17">
        <f t="shared" si="47"/>
        <v>0.95587534338512858</v>
      </c>
      <c r="AO100" s="17">
        <f t="shared" si="48"/>
        <v>0.92772928233896079</v>
      </c>
      <c r="AP100" s="17">
        <f t="shared" si="49"/>
        <v>0.70817181961356901</v>
      </c>
      <c r="AQ100" s="17">
        <f t="shared" si="50"/>
        <v>0.84799118914552851</v>
      </c>
      <c r="AR100" s="20">
        <f t="shared" si="51"/>
        <v>0.92087230126459441</v>
      </c>
      <c r="AS100" s="20">
        <f t="shared" si="52"/>
        <v>0.76523949295446048</v>
      </c>
      <c r="AT100" s="20">
        <f t="shared" si="53"/>
        <v>1.1241773931148424</v>
      </c>
      <c r="AU100" s="20">
        <f t="shared" si="54"/>
        <v>2.1549303509990341</v>
      </c>
    </row>
    <row r="101" spans="1:47" ht="16.5" customHeight="1" x14ac:dyDescent="0.25">
      <c r="A101" s="22" t="s">
        <v>190</v>
      </c>
      <c r="B101" s="16" t="s">
        <v>191</v>
      </c>
      <c r="C101" s="21">
        <v>2205413.65</v>
      </c>
      <c r="D101" s="21">
        <v>1823672.08</v>
      </c>
      <c r="E101" s="21">
        <v>2667268.25</v>
      </c>
      <c r="F101" s="21">
        <v>5129055.32</v>
      </c>
      <c r="G101" s="21">
        <v>-3367163.1</v>
      </c>
      <c r="H101" s="21">
        <v>0</v>
      </c>
      <c r="I101" s="21">
        <v>0</v>
      </c>
      <c r="J101" s="21">
        <v>5030000</v>
      </c>
      <c r="K101" s="21">
        <v>6589718.9000000004</v>
      </c>
      <c r="L101" s="21">
        <v>5819000</v>
      </c>
      <c r="M101" s="21">
        <v>5819000</v>
      </c>
      <c r="N101" s="21">
        <v>10949000</v>
      </c>
      <c r="O101" s="21">
        <v>2108100.5299999998</v>
      </c>
      <c r="P101" s="21">
        <v>1691873.99</v>
      </c>
      <c r="Q101" s="21">
        <v>1888884.21</v>
      </c>
      <c r="R101" s="21">
        <v>4349393.72</v>
      </c>
      <c r="S101" s="21">
        <v>9956882</v>
      </c>
      <c r="T101" s="21">
        <v>5819000</v>
      </c>
      <c r="U101" s="21">
        <v>5819000</v>
      </c>
      <c r="V101" s="21">
        <v>5919000</v>
      </c>
      <c r="W101" s="21">
        <v>97313.120000000112</v>
      </c>
      <c r="X101" s="21">
        <v>131798.09000000008</v>
      </c>
      <c r="Y101" s="21">
        <v>778384.04</v>
      </c>
      <c r="Z101" s="21">
        <v>779661.60000000056</v>
      </c>
      <c r="AB101" s="17">
        <f t="shared" si="55"/>
        <v>1.8044595488697217E-4</v>
      </c>
      <c r="AC101" s="17">
        <f t="shared" si="56"/>
        <v>1.4711422755578853E-4</v>
      </c>
      <c r="AD101" s="17">
        <f t="shared" si="57"/>
        <v>2.1205376268416568E-4</v>
      </c>
      <c r="AE101" s="17">
        <f t="shared" si="58"/>
        <v>3.705524370661527E-4</v>
      </c>
      <c r="AF101" s="17">
        <f t="shared" si="39"/>
        <v>-0.3381744505960802</v>
      </c>
      <c r="AG101" s="17">
        <f t="shared" si="40"/>
        <v>0</v>
      </c>
      <c r="AH101" s="17">
        <f t="shared" si="41"/>
        <v>0</v>
      </c>
      <c r="AI101" s="17">
        <f t="shared" si="42"/>
        <v>0.84980571042405817</v>
      </c>
      <c r="AJ101" s="17">
        <f t="shared" si="43"/>
        <v>0.33467492065556842</v>
      </c>
      <c r="AK101" s="17">
        <f t="shared" si="44"/>
        <v>0.31339956693589965</v>
      </c>
      <c r="AL101" s="17">
        <f t="shared" si="45"/>
        <v>0.45837227186801854</v>
      </c>
      <c r="AM101" s="17">
        <f t="shared" si="46"/>
        <v>0.46844965932961918</v>
      </c>
      <c r="AN101" s="17">
        <f t="shared" si="47"/>
        <v>0.95587534338512858</v>
      </c>
      <c r="AO101" s="17">
        <f t="shared" si="48"/>
        <v>0.92772928233896079</v>
      </c>
      <c r="AP101" s="17">
        <f t="shared" si="49"/>
        <v>0.70817181961356901</v>
      </c>
      <c r="AQ101" s="17">
        <f t="shared" si="50"/>
        <v>0.84799118914552851</v>
      </c>
      <c r="AR101" s="20">
        <f t="shared" si="51"/>
        <v>0.92087230126459441</v>
      </c>
      <c r="AS101" s="20">
        <f t="shared" si="52"/>
        <v>0.76523949295446048</v>
      </c>
      <c r="AT101" s="20">
        <f t="shared" si="53"/>
        <v>1.1241773931148424</v>
      </c>
      <c r="AU101" s="20">
        <f t="shared" si="54"/>
        <v>2.1549303509990341</v>
      </c>
    </row>
    <row r="102" spans="1:47" ht="16.5" customHeight="1" x14ac:dyDescent="0.25">
      <c r="A102" s="22" t="s">
        <v>192</v>
      </c>
      <c r="B102" s="16" t="s">
        <v>193</v>
      </c>
      <c r="C102" s="21">
        <v>9151751.0999999996</v>
      </c>
      <c r="D102" s="21">
        <v>14438685.91</v>
      </c>
      <c r="E102" s="21">
        <v>14752987.24</v>
      </c>
      <c r="F102" s="21">
        <v>14735219.220000001</v>
      </c>
      <c r="G102" s="21">
        <v>3081852.23</v>
      </c>
      <c r="H102" s="21">
        <v>1948046</v>
      </c>
      <c r="I102" s="21">
        <v>5243507.75</v>
      </c>
      <c r="J102" s="21">
        <v>2021360.36</v>
      </c>
      <c r="K102" s="21">
        <v>10290899.23</v>
      </c>
      <c r="L102" s="21">
        <v>15262335</v>
      </c>
      <c r="M102" s="21">
        <v>18557796.75</v>
      </c>
      <c r="N102" s="21">
        <v>17848206.359999999</v>
      </c>
      <c r="O102" s="21">
        <v>6301535.0899999999</v>
      </c>
      <c r="P102" s="21">
        <v>10534748.189999999</v>
      </c>
      <c r="Q102" s="21">
        <v>6334210.7199999997</v>
      </c>
      <c r="R102" s="21">
        <v>9679310.4000000004</v>
      </c>
      <c r="S102" s="21">
        <v>7209047</v>
      </c>
      <c r="T102" s="21">
        <v>13314289</v>
      </c>
      <c r="U102" s="21">
        <v>13314289</v>
      </c>
      <c r="V102" s="21">
        <v>15826846</v>
      </c>
      <c r="W102" s="21">
        <v>2850216.01</v>
      </c>
      <c r="X102" s="21">
        <v>3903937.7200000007</v>
      </c>
      <c r="Y102" s="21">
        <v>8418776.5199999996</v>
      </c>
      <c r="Z102" s="21">
        <v>5055908.82</v>
      </c>
      <c r="AB102" s="17">
        <f t="shared" si="55"/>
        <v>7.4879216700567618E-4</v>
      </c>
      <c r="AC102" s="17">
        <f t="shared" si="56"/>
        <v>1.1647577148685073E-3</v>
      </c>
      <c r="AD102" s="17">
        <f t="shared" si="57"/>
        <v>1.1728953227983293E-3</v>
      </c>
      <c r="AE102" s="17">
        <f t="shared" si="58"/>
        <v>1.0645569314458112E-3</v>
      </c>
      <c r="AF102" s="17">
        <f t="shared" ref="AF102:AF133" si="59">IF(S102=0,"",G102/S102)</f>
        <v>0.42749786899710879</v>
      </c>
      <c r="AG102" s="17">
        <f t="shared" ref="AG102:AG133" si="60">IF(T102=0,"",H102/T102)</f>
        <v>0.14631243170401365</v>
      </c>
      <c r="AH102" s="17">
        <f t="shared" ref="AH102:AH133" si="61">IF(U102=0,"",I102/U102)</f>
        <v>0.39382559218896329</v>
      </c>
      <c r="AI102" s="17">
        <f t="shared" ref="AI102:AI133" si="62">IF(V102=0,"",J102/V102)</f>
        <v>0.12771719393744022</v>
      </c>
      <c r="AJ102" s="17">
        <f t="shared" ref="AJ102:AJ133" si="63">IF(K102=0,"",C102/K102)</f>
        <v>0.88930528765852068</v>
      </c>
      <c r="AK102" s="17">
        <f t="shared" ref="AK102:AK133" si="64">IF(L102=0,"",D102/L102)</f>
        <v>0.9460338742400819</v>
      </c>
      <c r="AL102" s="17">
        <f t="shared" ref="AL102:AL133" si="65">IF(M102=0,"",E102/M102)</f>
        <v>0.79497514919167334</v>
      </c>
      <c r="AM102" s="17">
        <f t="shared" ref="AM102:AM133" si="66">IF(N102=0,"",F102/N102)</f>
        <v>0.8255854354655725</v>
      </c>
      <c r="AN102" s="17">
        <f t="shared" ref="AN102:AN133" si="67">IF(O102=0,"",O102/C102)</f>
        <v>0.68856058486992722</v>
      </c>
      <c r="AO102" s="17">
        <f t="shared" ref="AO102:AO133" si="68">IF(P102=0,"",P102/D102)</f>
        <v>0.72961959666314258</v>
      </c>
      <c r="AP102" s="17">
        <f t="shared" ref="AP102:AP133" si="69">IF(Q102=0,"",Q102/E102)</f>
        <v>0.42935106070084283</v>
      </c>
      <c r="AQ102" s="17">
        <f t="shared" ref="AQ102:AQ133" si="70">IF(R102=0,"",R102/F102)</f>
        <v>0.65688268735509181</v>
      </c>
      <c r="AR102" s="20">
        <f t="shared" si="51"/>
        <v>3.8213212727951436</v>
      </c>
      <c r="AS102" s="20">
        <f t="shared" si="52"/>
        <v>6.0586839080725046</v>
      </c>
      <c r="AT102" s="20">
        <f t="shared" si="53"/>
        <v>6.2179627925011802</v>
      </c>
      <c r="AU102" s="20">
        <f t="shared" si="54"/>
        <v>6.1908809994668408</v>
      </c>
    </row>
    <row r="103" spans="1:47" ht="16.5" customHeight="1" x14ac:dyDescent="0.25">
      <c r="A103" s="22" t="s">
        <v>194</v>
      </c>
      <c r="B103" s="16" t="s">
        <v>195</v>
      </c>
      <c r="C103" s="21">
        <v>9151751.0999999996</v>
      </c>
      <c r="D103" s="21">
        <v>14438685.91</v>
      </c>
      <c r="E103" s="21">
        <v>14752987.24</v>
      </c>
      <c r="F103" s="21">
        <v>14735219.220000001</v>
      </c>
      <c r="G103" s="21">
        <v>3081852.23</v>
      </c>
      <c r="H103" s="21">
        <v>1948046</v>
      </c>
      <c r="I103" s="21">
        <v>5243507.75</v>
      </c>
      <c r="J103" s="21">
        <v>2021360.36</v>
      </c>
      <c r="K103" s="21">
        <v>10290899.23</v>
      </c>
      <c r="L103" s="21">
        <v>15262335</v>
      </c>
      <c r="M103" s="21">
        <v>18557796.75</v>
      </c>
      <c r="N103" s="21">
        <v>17848206.359999999</v>
      </c>
      <c r="O103" s="21">
        <v>6301535.0899999999</v>
      </c>
      <c r="P103" s="21">
        <v>10534748.189999999</v>
      </c>
      <c r="Q103" s="21">
        <v>6334210.7199999997</v>
      </c>
      <c r="R103" s="21">
        <v>9679310.4000000004</v>
      </c>
      <c r="S103" s="21">
        <v>7209047</v>
      </c>
      <c r="T103" s="21">
        <v>13314289</v>
      </c>
      <c r="U103" s="21">
        <v>13314289</v>
      </c>
      <c r="V103" s="21">
        <v>15826846</v>
      </c>
      <c r="W103" s="21">
        <v>2850216.01</v>
      </c>
      <c r="X103" s="21">
        <v>3903937.7200000007</v>
      </c>
      <c r="Y103" s="21">
        <v>8418776.5199999996</v>
      </c>
      <c r="Z103" s="21">
        <v>5055908.82</v>
      </c>
      <c r="AB103" s="17">
        <f t="shared" si="55"/>
        <v>7.4879216700567618E-4</v>
      </c>
      <c r="AC103" s="17">
        <f t="shared" si="56"/>
        <v>1.1647577148685073E-3</v>
      </c>
      <c r="AD103" s="17">
        <f t="shared" si="57"/>
        <v>1.1728953227983293E-3</v>
      </c>
      <c r="AE103" s="17">
        <f t="shared" si="58"/>
        <v>1.0645569314458112E-3</v>
      </c>
      <c r="AF103" s="17">
        <f t="shared" si="59"/>
        <v>0.42749786899710879</v>
      </c>
      <c r="AG103" s="17">
        <f t="shared" si="60"/>
        <v>0.14631243170401365</v>
      </c>
      <c r="AH103" s="17">
        <f t="shared" si="61"/>
        <v>0.39382559218896329</v>
      </c>
      <c r="AI103" s="17">
        <f t="shared" si="62"/>
        <v>0.12771719393744022</v>
      </c>
      <c r="AJ103" s="17">
        <f t="shared" si="63"/>
        <v>0.88930528765852068</v>
      </c>
      <c r="AK103" s="17">
        <f t="shared" si="64"/>
        <v>0.9460338742400819</v>
      </c>
      <c r="AL103" s="17">
        <f t="shared" si="65"/>
        <v>0.79497514919167334</v>
      </c>
      <c r="AM103" s="17">
        <f t="shared" si="66"/>
        <v>0.8255854354655725</v>
      </c>
      <c r="AN103" s="17">
        <f t="shared" si="67"/>
        <v>0.68856058486992722</v>
      </c>
      <c r="AO103" s="17">
        <f t="shared" si="68"/>
        <v>0.72961959666314258</v>
      </c>
      <c r="AP103" s="17">
        <f t="shared" si="69"/>
        <v>0.42935106070084283</v>
      </c>
      <c r="AQ103" s="17">
        <f t="shared" si="70"/>
        <v>0.65688268735509181</v>
      </c>
      <c r="AR103" s="20">
        <f t="shared" si="51"/>
        <v>3.8213212727951436</v>
      </c>
      <c r="AS103" s="20">
        <f t="shared" si="52"/>
        <v>6.0586839080725046</v>
      </c>
      <c r="AT103" s="20">
        <f t="shared" si="53"/>
        <v>6.2179627925011802</v>
      </c>
      <c r="AU103" s="20">
        <f t="shared" si="54"/>
        <v>6.1908809994668408</v>
      </c>
    </row>
    <row r="104" spans="1:47" ht="16.5" customHeight="1" x14ac:dyDescent="0.25">
      <c r="A104" s="22" t="s">
        <v>196</v>
      </c>
      <c r="B104" s="16" t="s">
        <v>197</v>
      </c>
      <c r="C104" s="21">
        <v>23429155.91</v>
      </c>
      <c r="D104" s="21">
        <v>49970796.399999999</v>
      </c>
      <c r="E104" s="21">
        <v>68328135.980000004</v>
      </c>
      <c r="F104" s="21">
        <v>69230648.219999999</v>
      </c>
      <c r="G104" s="21">
        <v>-1536100</v>
      </c>
      <c r="H104" s="21">
        <v>21156526</v>
      </c>
      <c r="I104" s="21">
        <v>44677323</v>
      </c>
      <c r="J104" s="21">
        <v>-12284187.27</v>
      </c>
      <c r="K104" s="21">
        <v>23772002</v>
      </c>
      <c r="L104" s="21">
        <v>50888648</v>
      </c>
      <c r="M104" s="21">
        <v>74409445</v>
      </c>
      <c r="N104" s="21">
        <v>72801386.730000004</v>
      </c>
      <c r="O104" s="21">
        <v>18351274.559999999</v>
      </c>
      <c r="P104" s="21">
        <v>48348493.950000003</v>
      </c>
      <c r="Q104" s="21">
        <v>61716197.990000002</v>
      </c>
      <c r="R104" s="21">
        <v>63744656.619999997</v>
      </c>
      <c r="S104" s="21">
        <v>25308102</v>
      </c>
      <c r="T104" s="21">
        <v>29732122</v>
      </c>
      <c r="U104" s="21">
        <v>29732122</v>
      </c>
      <c r="V104" s="21">
        <v>85085574</v>
      </c>
      <c r="W104" s="21">
        <v>5077881.3500000015</v>
      </c>
      <c r="X104" s="21">
        <v>1622302.4499999955</v>
      </c>
      <c r="Y104" s="21">
        <v>6611937.9900000021</v>
      </c>
      <c r="Z104" s="21">
        <v>5485991.6000000015</v>
      </c>
      <c r="AB104" s="17">
        <f t="shared" si="55"/>
        <v>1.9169630197834759E-3</v>
      </c>
      <c r="AC104" s="17">
        <f t="shared" si="56"/>
        <v>4.0311058075383696E-3</v>
      </c>
      <c r="AD104" s="17">
        <f t="shared" si="57"/>
        <v>5.4322388952645932E-3</v>
      </c>
      <c r="AE104" s="17">
        <f t="shared" si="58"/>
        <v>5.0016199508627068E-3</v>
      </c>
      <c r="AF104" s="17">
        <f t="shared" si="59"/>
        <v>-6.0695977912527774E-2</v>
      </c>
      <c r="AG104" s="17">
        <f t="shared" si="60"/>
        <v>0.71157134361281038</v>
      </c>
      <c r="AH104" s="17">
        <f t="shared" si="61"/>
        <v>1.5026617676329999</v>
      </c>
      <c r="AI104" s="17">
        <f t="shared" si="62"/>
        <v>-0.14437450078200095</v>
      </c>
      <c r="AJ104" s="17">
        <f t="shared" si="63"/>
        <v>0.98557773594331688</v>
      </c>
      <c r="AK104" s="17">
        <f t="shared" si="64"/>
        <v>0.98196352946928356</v>
      </c>
      <c r="AL104" s="17">
        <f t="shared" si="65"/>
        <v>0.91827235077482439</v>
      </c>
      <c r="AM104" s="17">
        <f t="shared" si="66"/>
        <v>0.95095232837744048</v>
      </c>
      <c r="AN104" s="17">
        <f t="shared" si="67"/>
        <v>0.78326656882108725</v>
      </c>
      <c r="AO104" s="17">
        <f t="shared" si="68"/>
        <v>0.96753498909615143</v>
      </c>
      <c r="AP104" s="17">
        <f t="shared" si="69"/>
        <v>0.90323257183636108</v>
      </c>
      <c r="AQ104" s="17">
        <f t="shared" si="70"/>
        <v>0.92075776060095949</v>
      </c>
      <c r="AR104" s="20">
        <f t="shared" si="51"/>
        <v>9.782863509314307</v>
      </c>
      <c r="AS104" s="20">
        <f t="shared" si="52"/>
        <v>20.968477457672421</v>
      </c>
      <c r="AT104" s="20">
        <f t="shared" si="53"/>
        <v>28.798357938836066</v>
      </c>
      <c r="AU104" s="20">
        <f t="shared" si="54"/>
        <v>29.086686682220314</v>
      </c>
    </row>
    <row r="105" spans="1:47" ht="16.5" customHeight="1" x14ac:dyDescent="0.25">
      <c r="A105" s="22" t="s">
        <v>198</v>
      </c>
      <c r="B105" s="16" t="s">
        <v>199</v>
      </c>
      <c r="C105" s="21">
        <v>23429155.91</v>
      </c>
      <c r="D105" s="21">
        <v>49970796.399999999</v>
      </c>
      <c r="E105" s="21">
        <v>68328135.980000004</v>
      </c>
      <c r="F105" s="21">
        <v>69230648.219999999</v>
      </c>
      <c r="G105" s="21">
        <v>-1536100</v>
      </c>
      <c r="H105" s="21">
        <v>21156526</v>
      </c>
      <c r="I105" s="21">
        <v>44677323</v>
      </c>
      <c r="J105" s="21">
        <v>-12284187.27</v>
      </c>
      <c r="K105" s="21">
        <v>23772002</v>
      </c>
      <c r="L105" s="21">
        <v>50888648</v>
      </c>
      <c r="M105" s="21">
        <v>74409445</v>
      </c>
      <c r="N105" s="21">
        <v>72801386.730000004</v>
      </c>
      <c r="O105" s="21">
        <v>18351274.559999999</v>
      </c>
      <c r="P105" s="21">
        <v>48348493.950000003</v>
      </c>
      <c r="Q105" s="21">
        <v>61716197.990000002</v>
      </c>
      <c r="R105" s="21">
        <v>63744656.619999997</v>
      </c>
      <c r="S105" s="21">
        <v>25308102</v>
      </c>
      <c r="T105" s="21">
        <v>29732122</v>
      </c>
      <c r="U105" s="21">
        <v>29732122</v>
      </c>
      <c r="V105" s="21">
        <v>85085574</v>
      </c>
      <c r="W105" s="21">
        <v>5077881.3500000015</v>
      </c>
      <c r="X105" s="21">
        <v>1622302.4499999955</v>
      </c>
      <c r="Y105" s="21">
        <v>6611937.9900000021</v>
      </c>
      <c r="Z105" s="21">
        <v>5485991.6000000015</v>
      </c>
      <c r="AB105" s="17">
        <f t="shared" si="55"/>
        <v>1.9169630197834759E-3</v>
      </c>
      <c r="AC105" s="17">
        <f t="shared" si="56"/>
        <v>4.0311058075383696E-3</v>
      </c>
      <c r="AD105" s="17">
        <f t="shared" si="57"/>
        <v>5.4322388952645932E-3</v>
      </c>
      <c r="AE105" s="17">
        <f t="shared" si="58"/>
        <v>5.0016199508627068E-3</v>
      </c>
      <c r="AF105" s="17">
        <f t="shared" si="59"/>
        <v>-6.0695977912527774E-2</v>
      </c>
      <c r="AG105" s="17">
        <f t="shared" si="60"/>
        <v>0.71157134361281038</v>
      </c>
      <c r="AH105" s="17">
        <f t="shared" si="61"/>
        <v>1.5026617676329999</v>
      </c>
      <c r="AI105" s="17">
        <f t="shared" si="62"/>
        <v>-0.14437450078200095</v>
      </c>
      <c r="AJ105" s="17">
        <f t="shared" si="63"/>
        <v>0.98557773594331688</v>
      </c>
      <c r="AK105" s="17">
        <f t="shared" si="64"/>
        <v>0.98196352946928356</v>
      </c>
      <c r="AL105" s="17">
        <f t="shared" si="65"/>
        <v>0.91827235077482439</v>
      </c>
      <c r="AM105" s="17">
        <f t="shared" si="66"/>
        <v>0.95095232837744048</v>
      </c>
      <c r="AN105" s="17">
        <f t="shared" si="67"/>
        <v>0.78326656882108725</v>
      </c>
      <c r="AO105" s="17">
        <f t="shared" si="68"/>
        <v>0.96753498909615143</v>
      </c>
      <c r="AP105" s="17">
        <f t="shared" si="69"/>
        <v>0.90323257183636108</v>
      </c>
      <c r="AQ105" s="17">
        <f t="shared" si="70"/>
        <v>0.92075776060095949</v>
      </c>
      <c r="AR105" s="20">
        <f t="shared" si="51"/>
        <v>9.782863509314307</v>
      </c>
      <c r="AS105" s="20">
        <f t="shared" si="52"/>
        <v>20.968477457672421</v>
      </c>
      <c r="AT105" s="20">
        <f t="shared" si="53"/>
        <v>28.798357938836066</v>
      </c>
      <c r="AU105" s="20">
        <f t="shared" si="54"/>
        <v>29.086686682220314</v>
      </c>
    </row>
    <row r="106" spans="1:47" ht="16.5" customHeight="1" x14ac:dyDescent="0.25">
      <c r="A106" s="22" t="s">
        <v>201</v>
      </c>
      <c r="B106" s="16" t="s">
        <v>202</v>
      </c>
      <c r="C106" s="21">
        <v>85036712.640000001</v>
      </c>
      <c r="D106" s="21">
        <v>87596633.180000007</v>
      </c>
      <c r="E106" s="21">
        <v>91076841.189999998</v>
      </c>
      <c r="F106" s="21">
        <v>17246122.93</v>
      </c>
      <c r="G106" s="21">
        <v>3165272</v>
      </c>
      <c r="H106" s="21">
        <v>164290</v>
      </c>
      <c r="I106" s="21">
        <v>5241354.41</v>
      </c>
      <c r="J106" s="21">
        <v>-1263793.6599999999</v>
      </c>
      <c r="K106" s="21">
        <v>88604257</v>
      </c>
      <c r="L106" s="21">
        <v>90365882</v>
      </c>
      <c r="M106" s="21">
        <v>95442946.409999996</v>
      </c>
      <c r="N106" s="21">
        <v>20217174.34</v>
      </c>
      <c r="O106" s="21">
        <v>84863548.769999996</v>
      </c>
      <c r="P106" s="21">
        <v>87256558.780000001</v>
      </c>
      <c r="Q106" s="21">
        <v>90813493.040000007</v>
      </c>
      <c r="R106" s="21">
        <v>16493026.85</v>
      </c>
      <c r="S106" s="21">
        <v>85438985</v>
      </c>
      <c r="T106" s="21">
        <v>90201592</v>
      </c>
      <c r="U106" s="21">
        <v>90201592</v>
      </c>
      <c r="V106" s="21">
        <v>21480968</v>
      </c>
      <c r="W106" s="21">
        <v>173163.87000000477</v>
      </c>
      <c r="X106" s="21">
        <v>340074.40000000596</v>
      </c>
      <c r="Y106" s="21">
        <v>263348.14999999106</v>
      </c>
      <c r="Z106" s="21">
        <v>753096.08000000007</v>
      </c>
      <c r="AB106" s="17">
        <f t="shared" ref="AB106:AB137" si="71">C106/C$207</f>
        <v>6.9576656573127936E-3</v>
      </c>
      <c r="AC106" s="17">
        <f t="shared" ref="AC106:AC137" si="72">D106/D$207</f>
        <v>7.0663531936966742E-3</v>
      </c>
      <c r="AD106" s="17">
        <f t="shared" ref="AD106:AD137" si="73">E106/E$207</f>
        <v>7.2408115935574556E-3</v>
      </c>
      <c r="AE106" s="17">
        <f t="shared" ref="AE106:AE137" si="74">F106/F$207</f>
        <v>1.2459590476115118E-3</v>
      </c>
      <c r="AF106" s="17">
        <f t="shared" si="59"/>
        <v>3.7047162954943813E-2</v>
      </c>
      <c r="AG106" s="17">
        <f t="shared" si="60"/>
        <v>1.8213647493050898E-3</v>
      </c>
      <c r="AH106" s="17">
        <f t="shared" si="61"/>
        <v>5.8107116446459176E-2</v>
      </c>
      <c r="AI106" s="17">
        <f t="shared" si="62"/>
        <v>-5.883318014346467E-2</v>
      </c>
      <c r="AJ106" s="17">
        <f t="shared" si="63"/>
        <v>0.95973619687370104</v>
      </c>
      <c r="AK106" s="17">
        <f t="shared" si="64"/>
        <v>0.96935515087430901</v>
      </c>
      <c r="AL106" s="17">
        <f t="shared" si="65"/>
        <v>0.95425429134129769</v>
      </c>
      <c r="AM106" s="17">
        <f t="shared" si="66"/>
        <v>0.8530431918904845</v>
      </c>
      <c r="AN106" s="17">
        <f t="shared" si="67"/>
        <v>0.99796365752362648</v>
      </c>
      <c r="AO106" s="17">
        <f t="shared" si="68"/>
        <v>0.99611772293461098</v>
      </c>
      <c r="AP106" s="17">
        <f t="shared" si="69"/>
        <v>0.99710850588844413</v>
      </c>
      <c r="AQ106" s="17">
        <f t="shared" si="70"/>
        <v>0.95633244161271902</v>
      </c>
      <c r="AR106" s="20">
        <f t="shared" si="51"/>
        <v>35.507149990104047</v>
      </c>
      <c r="AS106" s="20">
        <f t="shared" si="52"/>
        <v>36.756829198800411</v>
      </c>
      <c r="AT106" s="20">
        <f t="shared" si="53"/>
        <v>38.386287506743543</v>
      </c>
      <c r="AU106" s="20">
        <f t="shared" si="54"/>
        <v>7.2458165140081565</v>
      </c>
    </row>
    <row r="107" spans="1:47" ht="16.5" customHeight="1" x14ac:dyDescent="0.25">
      <c r="A107" s="22" t="s">
        <v>203</v>
      </c>
      <c r="B107" s="16" t="s">
        <v>204</v>
      </c>
      <c r="C107" s="21">
        <v>85036712.640000001</v>
      </c>
      <c r="D107" s="21">
        <v>87596633.180000007</v>
      </c>
      <c r="E107" s="21">
        <v>91076841.189999998</v>
      </c>
      <c r="F107" s="21">
        <v>0</v>
      </c>
      <c r="G107" s="21">
        <v>3165272</v>
      </c>
      <c r="H107" s="21">
        <v>164290</v>
      </c>
      <c r="I107" s="21">
        <v>5241354.41</v>
      </c>
      <c r="J107" s="21">
        <v>0</v>
      </c>
      <c r="K107" s="21">
        <v>88604257</v>
      </c>
      <c r="L107" s="21">
        <v>90365882</v>
      </c>
      <c r="M107" s="21">
        <v>95442946.409999996</v>
      </c>
      <c r="N107" s="21">
        <v>0</v>
      </c>
      <c r="O107" s="21">
        <v>84863548.769999996</v>
      </c>
      <c r="P107" s="21">
        <v>87256558.780000001</v>
      </c>
      <c r="Q107" s="21">
        <v>90813493.040000007</v>
      </c>
      <c r="R107" s="21">
        <v>0</v>
      </c>
      <c r="S107" s="21">
        <v>85438985</v>
      </c>
      <c r="T107" s="21">
        <v>90201592</v>
      </c>
      <c r="U107" s="21">
        <v>90201592</v>
      </c>
      <c r="V107" s="21">
        <v>0</v>
      </c>
      <c r="W107" s="21">
        <v>173163.87000000477</v>
      </c>
      <c r="X107" s="21">
        <v>340074.40000000596</v>
      </c>
      <c r="Y107" s="21">
        <v>263348.14999999106</v>
      </c>
      <c r="Z107" s="21">
        <v>0</v>
      </c>
      <c r="AB107" s="17">
        <f t="shared" si="71"/>
        <v>6.9576656573127936E-3</v>
      </c>
      <c r="AC107" s="17">
        <f t="shared" si="72"/>
        <v>7.0663531936966742E-3</v>
      </c>
      <c r="AD107" s="17">
        <f t="shared" si="73"/>
        <v>7.2408115935574556E-3</v>
      </c>
      <c r="AE107" s="17">
        <f t="shared" si="74"/>
        <v>0</v>
      </c>
      <c r="AF107" s="17">
        <f t="shared" si="59"/>
        <v>3.7047162954943813E-2</v>
      </c>
      <c r="AG107" s="17">
        <f t="shared" si="60"/>
        <v>1.8213647493050898E-3</v>
      </c>
      <c r="AH107" s="17">
        <f t="shared" si="61"/>
        <v>5.8107116446459176E-2</v>
      </c>
      <c r="AI107" s="17" t="str">
        <f t="shared" si="62"/>
        <v/>
      </c>
      <c r="AJ107" s="17">
        <f t="shared" si="63"/>
        <v>0.95973619687370104</v>
      </c>
      <c r="AK107" s="17">
        <f t="shared" si="64"/>
        <v>0.96935515087430901</v>
      </c>
      <c r="AL107" s="17">
        <f t="shared" si="65"/>
        <v>0.95425429134129769</v>
      </c>
      <c r="AM107" s="17" t="str">
        <f t="shared" si="66"/>
        <v/>
      </c>
      <c r="AN107" s="17">
        <f t="shared" si="67"/>
        <v>0.99796365752362648</v>
      </c>
      <c r="AO107" s="17">
        <f t="shared" si="68"/>
        <v>0.99611772293461098</v>
      </c>
      <c r="AP107" s="17">
        <f t="shared" si="69"/>
        <v>0.99710850588844413</v>
      </c>
      <c r="AQ107" s="17" t="str">
        <f t="shared" si="70"/>
        <v/>
      </c>
      <c r="AR107" s="20">
        <f t="shared" si="51"/>
        <v>35.507149990104047</v>
      </c>
      <c r="AS107" s="20">
        <f t="shared" si="52"/>
        <v>36.756829198800411</v>
      </c>
      <c r="AT107" s="20">
        <f t="shared" si="53"/>
        <v>38.386287506743543</v>
      </c>
      <c r="AU107" s="20">
        <f t="shared" si="54"/>
        <v>0</v>
      </c>
    </row>
    <row r="108" spans="1:47" ht="16.5" customHeight="1" x14ac:dyDescent="0.25">
      <c r="A108" s="22" t="s">
        <v>357</v>
      </c>
      <c r="B108" s="16" t="s">
        <v>358</v>
      </c>
      <c r="C108" s="21">
        <v>0</v>
      </c>
      <c r="D108" s="21">
        <v>0</v>
      </c>
      <c r="E108" s="21">
        <v>0</v>
      </c>
      <c r="F108" s="21">
        <v>17246122.93</v>
      </c>
      <c r="G108" s="21">
        <v>0</v>
      </c>
      <c r="H108" s="21">
        <v>0</v>
      </c>
      <c r="I108" s="21">
        <v>0</v>
      </c>
      <c r="J108" s="21">
        <v>-1263793.6599999999</v>
      </c>
      <c r="K108" s="21">
        <v>0</v>
      </c>
      <c r="L108" s="21">
        <v>0</v>
      </c>
      <c r="M108" s="21">
        <v>0</v>
      </c>
      <c r="N108" s="21">
        <v>20217174.34</v>
      </c>
      <c r="O108" s="21">
        <v>0</v>
      </c>
      <c r="P108" s="21">
        <v>0</v>
      </c>
      <c r="Q108" s="21">
        <v>0</v>
      </c>
      <c r="R108" s="21">
        <v>16493026.85</v>
      </c>
      <c r="S108" s="21">
        <v>0</v>
      </c>
      <c r="T108" s="21">
        <v>0</v>
      </c>
      <c r="U108" s="21">
        <v>0</v>
      </c>
      <c r="V108" s="21">
        <v>21480968</v>
      </c>
      <c r="W108" s="21">
        <v>0</v>
      </c>
      <c r="X108" s="21">
        <v>0</v>
      </c>
      <c r="Y108" s="21">
        <v>0</v>
      </c>
      <c r="Z108" s="21">
        <v>753096.08000000007</v>
      </c>
      <c r="AB108" s="17">
        <f t="shared" si="71"/>
        <v>0</v>
      </c>
      <c r="AC108" s="17">
        <f t="shared" si="72"/>
        <v>0</v>
      </c>
      <c r="AD108" s="17">
        <f t="shared" si="73"/>
        <v>0</v>
      </c>
      <c r="AE108" s="17">
        <f t="shared" si="74"/>
        <v>1.2459590476115118E-3</v>
      </c>
      <c r="AF108" s="17" t="str">
        <f t="shared" si="59"/>
        <v/>
      </c>
      <c r="AG108" s="17" t="str">
        <f t="shared" si="60"/>
        <v/>
      </c>
      <c r="AH108" s="17" t="str">
        <f t="shared" si="61"/>
        <v/>
      </c>
      <c r="AI108" s="17">
        <f t="shared" si="62"/>
        <v>-5.883318014346467E-2</v>
      </c>
      <c r="AJ108" s="17" t="str">
        <f t="shared" si="63"/>
        <v/>
      </c>
      <c r="AK108" s="17" t="str">
        <f t="shared" si="64"/>
        <v/>
      </c>
      <c r="AL108" s="17" t="str">
        <f t="shared" si="65"/>
        <v/>
      </c>
      <c r="AM108" s="17">
        <f t="shared" si="66"/>
        <v>0.8530431918904845</v>
      </c>
      <c r="AN108" s="17" t="str">
        <f t="shared" si="67"/>
        <v/>
      </c>
      <c r="AO108" s="17" t="str">
        <f t="shared" si="68"/>
        <v/>
      </c>
      <c r="AP108" s="17" t="str">
        <f t="shared" si="69"/>
        <v/>
      </c>
      <c r="AQ108" s="17">
        <f t="shared" si="70"/>
        <v>0.95633244161271902</v>
      </c>
      <c r="AR108" s="20">
        <f t="shared" si="51"/>
        <v>0</v>
      </c>
      <c r="AS108" s="20">
        <f t="shared" si="52"/>
        <v>0</v>
      </c>
      <c r="AT108" s="20">
        <f t="shared" si="53"/>
        <v>0</v>
      </c>
      <c r="AU108" s="20">
        <f t="shared" si="54"/>
        <v>7.2458165140081565</v>
      </c>
    </row>
    <row r="109" spans="1:47" ht="16.5" customHeight="1" x14ac:dyDescent="0.25">
      <c r="A109" s="22" t="s">
        <v>348</v>
      </c>
      <c r="B109" s="16" t="s">
        <v>369</v>
      </c>
      <c r="C109" s="21">
        <v>0</v>
      </c>
      <c r="D109" s="21">
        <v>0</v>
      </c>
      <c r="E109" s="21">
        <v>0</v>
      </c>
      <c r="F109" s="21">
        <v>81923117.340000004</v>
      </c>
      <c r="G109" s="21">
        <v>0</v>
      </c>
      <c r="H109" s="21">
        <v>0</v>
      </c>
      <c r="I109" s="21">
        <v>0</v>
      </c>
      <c r="J109" s="21">
        <v>1294098.32</v>
      </c>
      <c r="K109" s="21">
        <v>0</v>
      </c>
      <c r="L109" s="21">
        <v>0</v>
      </c>
      <c r="M109" s="21">
        <v>0</v>
      </c>
      <c r="N109" s="21">
        <v>83993967.319999993</v>
      </c>
      <c r="O109" s="21">
        <v>0</v>
      </c>
      <c r="P109" s="21">
        <v>0</v>
      </c>
      <c r="Q109" s="21">
        <v>0</v>
      </c>
      <c r="R109" s="21">
        <v>81079325.510000005</v>
      </c>
      <c r="S109" s="21">
        <v>0</v>
      </c>
      <c r="T109" s="21">
        <v>0</v>
      </c>
      <c r="U109" s="21">
        <v>0</v>
      </c>
      <c r="V109" s="21">
        <v>82699869</v>
      </c>
      <c r="W109" s="21">
        <v>0</v>
      </c>
      <c r="X109" s="21">
        <v>0</v>
      </c>
      <c r="Y109" s="21">
        <v>0</v>
      </c>
      <c r="Z109" s="21">
        <v>843791.82999999821</v>
      </c>
      <c r="AB109" s="17">
        <f t="shared" si="71"/>
        <v>0</v>
      </c>
      <c r="AC109" s="17">
        <f t="shared" si="72"/>
        <v>0</v>
      </c>
      <c r="AD109" s="17">
        <f t="shared" si="73"/>
        <v>0</v>
      </c>
      <c r="AE109" s="17">
        <f t="shared" si="74"/>
        <v>5.9185968737793596E-3</v>
      </c>
      <c r="AF109" s="17" t="str">
        <f t="shared" si="59"/>
        <v/>
      </c>
      <c r="AG109" s="17" t="str">
        <f t="shared" si="60"/>
        <v/>
      </c>
      <c r="AH109" s="17" t="str">
        <f t="shared" si="61"/>
        <v/>
      </c>
      <c r="AI109" s="17">
        <f t="shared" si="62"/>
        <v>1.5648130228598064E-2</v>
      </c>
      <c r="AJ109" s="17" t="str">
        <f t="shared" si="63"/>
        <v/>
      </c>
      <c r="AK109" s="17" t="str">
        <f t="shared" si="64"/>
        <v/>
      </c>
      <c r="AL109" s="17" t="str">
        <f t="shared" si="65"/>
        <v/>
      </c>
      <c r="AM109" s="17">
        <f t="shared" si="66"/>
        <v>0.97534525340242029</v>
      </c>
      <c r="AN109" s="17" t="str">
        <f t="shared" si="67"/>
        <v/>
      </c>
      <c r="AO109" s="17" t="str">
        <f t="shared" si="68"/>
        <v/>
      </c>
      <c r="AP109" s="17" t="str">
        <f t="shared" si="69"/>
        <v/>
      </c>
      <c r="AQ109" s="17">
        <f t="shared" si="70"/>
        <v>0.98970019870584192</v>
      </c>
      <c r="AR109" s="20">
        <f t="shared" si="51"/>
        <v>0</v>
      </c>
      <c r="AS109" s="20">
        <f t="shared" si="52"/>
        <v>0</v>
      </c>
      <c r="AT109" s="20">
        <f t="shared" si="53"/>
        <v>0</v>
      </c>
      <c r="AU109" s="20">
        <f t="shared" si="54"/>
        <v>34.419323050783795</v>
      </c>
    </row>
    <row r="110" spans="1:47" ht="16.5" customHeight="1" x14ac:dyDescent="0.25">
      <c r="A110" s="22" t="s">
        <v>359</v>
      </c>
      <c r="B110" s="16" t="s">
        <v>360</v>
      </c>
      <c r="C110" s="21">
        <v>0</v>
      </c>
      <c r="D110" s="21">
        <v>0</v>
      </c>
      <c r="E110" s="21">
        <v>0</v>
      </c>
      <c r="F110" s="21">
        <v>81923117.340000004</v>
      </c>
      <c r="G110" s="21">
        <v>0</v>
      </c>
      <c r="H110" s="21">
        <v>0</v>
      </c>
      <c r="I110" s="21">
        <v>0</v>
      </c>
      <c r="J110" s="21">
        <v>1294098.32</v>
      </c>
      <c r="K110" s="21">
        <v>0</v>
      </c>
      <c r="L110" s="21">
        <v>0</v>
      </c>
      <c r="M110" s="21">
        <v>0</v>
      </c>
      <c r="N110" s="21">
        <v>83993967.319999993</v>
      </c>
      <c r="O110" s="21">
        <v>0</v>
      </c>
      <c r="P110" s="21">
        <v>0</v>
      </c>
      <c r="Q110" s="21">
        <v>0</v>
      </c>
      <c r="R110" s="21">
        <v>81079325.510000005</v>
      </c>
      <c r="S110" s="21">
        <v>0</v>
      </c>
      <c r="T110" s="21">
        <v>0</v>
      </c>
      <c r="U110" s="21">
        <v>0</v>
      </c>
      <c r="V110" s="21">
        <v>82699869</v>
      </c>
      <c r="W110" s="21">
        <v>0</v>
      </c>
      <c r="X110" s="21">
        <v>0</v>
      </c>
      <c r="Y110" s="21">
        <v>0</v>
      </c>
      <c r="Z110" s="21">
        <v>843791.82999999821</v>
      </c>
      <c r="AB110" s="17">
        <f t="shared" si="71"/>
        <v>0</v>
      </c>
      <c r="AC110" s="17">
        <f t="shared" si="72"/>
        <v>0</v>
      </c>
      <c r="AD110" s="17">
        <f t="shared" si="73"/>
        <v>0</v>
      </c>
      <c r="AE110" s="17">
        <f t="shared" si="74"/>
        <v>5.9185968737793596E-3</v>
      </c>
      <c r="AF110" s="17" t="str">
        <f t="shared" si="59"/>
        <v/>
      </c>
      <c r="AG110" s="17" t="str">
        <f t="shared" si="60"/>
        <v/>
      </c>
      <c r="AH110" s="17" t="str">
        <f t="shared" si="61"/>
        <v/>
      </c>
      <c r="AI110" s="17">
        <f t="shared" si="62"/>
        <v>1.5648130228598064E-2</v>
      </c>
      <c r="AJ110" s="17" t="str">
        <f t="shared" si="63"/>
        <v/>
      </c>
      <c r="AK110" s="17" t="str">
        <f t="shared" si="64"/>
        <v/>
      </c>
      <c r="AL110" s="17" t="str">
        <f t="shared" si="65"/>
        <v/>
      </c>
      <c r="AM110" s="17">
        <f t="shared" si="66"/>
        <v>0.97534525340242029</v>
      </c>
      <c r="AN110" s="17" t="str">
        <f t="shared" si="67"/>
        <v/>
      </c>
      <c r="AO110" s="17" t="str">
        <f t="shared" si="68"/>
        <v/>
      </c>
      <c r="AP110" s="17" t="str">
        <f t="shared" si="69"/>
        <v/>
      </c>
      <c r="AQ110" s="17">
        <f t="shared" si="70"/>
        <v>0.98970019870584192</v>
      </c>
      <c r="AR110" s="20">
        <f t="shared" si="51"/>
        <v>0</v>
      </c>
      <c r="AS110" s="20">
        <f t="shared" si="52"/>
        <v>0</v>
      </c>
      <c r="AT110" s="20">
        <f t="shared" si="53"/>
        <v>0</v>
      </c>
      <c r="AU110" s="20">
        <f t="shared" si="54"/>
        <v>34.419323050783795</v>
      </c>
    </row>
    <row r="111" spans="1:47" ht="16.5" customHeight="1" x14ac:dyDescent="0.25">
      <c r="A111" s="22" t="s">
        <v>205</v>
      </c>
      <c r="B111" s="16" t="s">
        <v>206</v>
      </c>
      <c r="C111" s="21">
        <v>11890771.35</v>
      </c>
      <c r="D111" s="21">
        <v>27553822.41</v>
      </c>
      <c r="E111" s="21">
        <v>12148432.65</v>
      </c>
      <c r="F111" s="21">
        <v>38365633.009999998</v>
      </c>
      <c r="G111" s="21">
        <v>2950345</v>
      </c>
      <c r="H111" s="21">
        <v>16324520.310000001</v>
      </c>
      <c r="I111" s="21">
        <v>-269944.89</v>
      </c>
      <c r="J111" s="21">
        <v>12785506.52</v>
      </c>
      <c r="K111" s="21">
        <v>13675947</v>
      </c>
      <c r="L111" s="21">
        <v>32497739.309999999</v>
      </c>
      <c r="M111" s="21">
        <v>15903274.109999999</v>
      </c>
      <c r="N111" s="21">
        <v>44172686.520000003</v>
      </c>
      <c r="O111" s="21">
        <v>8642171.3499999996</v>
      </c>
      <c r="P111" s="21">
        <v>11275156.1</v>
      </c>
      <c r="Q111" s="21">
        <v>6465113.3799999999</v>
      </c>
      <c r="R111" s="21">
        <v>8964956.5099999998</v>
      </c>
      <c r="S111" s="21">
        <v>10725602</v>
      </c>
      <c r="T111" s="21">
        <v>16173219</v>
      </c>
      <c r="U111" s="21">
        <v>16173219</v>
      </c>
      <c r="V111" s="21">
        <v>31387180</v>
      </c>
      <c r="W111" s="21">
        <v>3248600</v>
      </c>
      <c r="X111" s="21">
        <v>16278666.310000001</v>
      </c>
      <c r="Y111" s="21">
        <v>5683319.2700000005</v>
      </c>
      <c r="Z111" s="21">
        <v>29400676.5</v>
      </c>
      <c r="AB111" s="17">
        <f t="shared" si="71"/>
        <v>9.7289757438174976E-4</v>
      </c>
      <c r="AC111" s="17">
        <f t="shared" si="72"/>
        <v>2.2227457142714635E-3</v>
      </c>
      <c r="AD111" s="17">
        <f t="shared" si="73"/>
        <v>9.6582743567231013E-4</v>
      </c>
      <c r="AE111" s="17">
        <f t="shared" si="74"/>
        <v>2.7717538463673916E-3</v>
      </c>
      <c r="AF111" s="17">
        <f t="shared" si="59"/>
        <v>0.27507500278306057</v>
      </c>
      <c r="AG111" s="17">
        <f t="shared" si="60"/>
        <v>1.009355052324463</v>
      </c>
      <c r="AH111" s="17">
        <f t="shared" si="61"/>
        <v>-1.6690857274609342E-2</v>
      </c>
      <c r="AI111" s="17">
        <f t="shared" si="62"/>
        <v>0.40734804847074507</v>
      </c>
      <c r="AJ111" s="17">
        <f t="shared" si="63"/>
        <v>0.86946603039628623</v>
      </c>
      <c r="AK111" s="17">
        <f t="shared" si="64"/>
        <v>0.84786889780734109</v>
      </c>
      <c r="AL111" s="17">
        <f t="shared" si="65"/>
        <v>0.76389506751701208</v>
      </c>
      <c r="AM111" s="17">
        <f t="shared" si="66"/>
        <v>0.86853746132532028</v>
      </c>
      <c r="AN111" s="17">
        <f t="shared" si="67"/>
        <v>0.72679652947829998</v>
      </c>
      <c r="AO111" s="17">
        <f t="shared" si="68"/>
        <v>0.40920478952887318</v>
      </c>
      <c r="AP111" s="17">
        <f t="shared" si="69"/>
        <v>0.53217674791982317</v>
      </c>
      <c r="AQ111" s="17">
        <f t="shared" si="70"/>
        <v>0.2336715389959364</v>
      </c>
      <c r="AR111" s="20">
        <f t="shared" si="51"/>
        <v>4.9650014530768898</v>
      </c>
      <c r="AS111" s="20">
        <f t="shared" si="52"/>
        <v>11.56198711447381</v>
      </c>
      <c r="AT111" s="20">
        <f t="shared" si="53"/>
        <v>5.1202174160428893</v>
      </c>
      <c r="AU111" s="20">
        <f t="shared" si="54"/>
        <v>16.119004738778958</v>
      </c>
    </row>
    <row r="112" spans="1:47" ht="16.5" customHeight="1" x14ac:dyDescent="0.25">
      <c r="A112" s="22" t="s">
        <v>207</v>
      </c>
      <c r="B112" s="16" t="s">
        <v>206</v>
      </c>
      <c r="C112" s="21">
        <v>11890771.35</v>
      </c>
      <c r="D112" s="21">
        <v>27553822.41</v>
      </c>
      <c r="E112" s="21">
        <v>12148432.65</v>
      </c>
      <c r="F112" s="21">
        <v>38365633.009999998</v>
      </c>
      <c r="G112" s="21">
        <v>2950345</v>
      </c>
      <c r="H112" s="21">
        <v>16324520.310000001</v>
      </c>
      <c r="I112" s="21">
        <v>-269944.89</v>
      </c>
      <c r="J112" s="21">
        <v>12785506.52</v>
      </c>
      <c r="K112" s="21">
        <v>13675947</v>
      </c>
      <c r="L112" s="21">
        <v>32497739.309999999</v>
      </c>
      <c r="M112" s="21">
        <v>15903274.109999999</v>
      </c>
      <c r="N112" s="21">
        <v>44172686.520000003</v>
      </c>
      <c r="O112" s="21">
        <v>8642171.3499999996</v>
      </c>
      <c r="P112" s="21">
        <v>11275156.1</v>
      </c>
      <c r="Q112" s="21">
        <v>6465113.3799999999</v>
      </c>
      <c r="R112" s="21">
        <v>8964956.5099999998</v>
      </c>
      <c r="S112" s="21">
        <v>10725602</v>
      </c>
      <c r="T112" s="21">
        <v>16173219</v>
      </c>
      <c r="U112" s="21">
        <v>16173219</v>
      </c>
      <c r="V112" s="21">
        <v>31387180</v>
      </c>
      <c r="W112" s="21">
        <v>3248600</v>
      </c>
      <c r="X112" s="21">
        <v>16278666.310000001</v>
      </c>
      <c r="Y112" s="21">
        <v>5683319.2700000005</v>
      </c>
      <c r="Z112" s="21">
        <v>29400676.5</v>
      </c>
      <c r="AB112" s="17">
        <f t="shared" si="71"/>
        <v>9.7289757438174976E-4</v>
      </c>
      <c r="AC112" s="17">
        <f t="shared" si="72"/>
        <v>2.2227457142714635E-3</v>
      </c>
      <c r="AD112" s="17">
        <f t="shared" si="73"/>
        <v>9.6582743567231013E-4</v>
      </c>
      <c r="AE112" s="17">
        <f t="shared" si="74"/>
        <v>2.7717538463673916E-3</v>
      </c>
      <c r="AF112" s="17">
        <f t="shared" si="59"/>
        <v>0.27507500278306057</v>
      </c>
      <c r="AG112" s="17">
        <f t="shared" si="60"/>
        <v>1.009355052324463</v>
      </c>
      <c r="AH112" s="17">
        <f t="shared" si="61"/>
        <v>-1.6690857274609342E-2</v>
      </c>
      <c r="AI112" s="17">
        <f t="shared" si="62"/>
        <v>0.40734804847074507</v>
      </c>
      <c r="AJ112" s="17">
        <f t="shared" si="63"/>
        <v>0.86946603039628623</v>
      </c>
      <c r="AK112" s="17">
        <f t="shared" si="64"/>
        <v>0.84786889780734109</v>
      </c>
      <c r="AL112" s="17">
        <f t="shared" si="65"/>
        <v>0.76389506751701208</v>
      </c>
      <c r="AM112" s="17">
        <f t="shared" si="66"/>
        <v>0.86853746132532028</v>
      </c>
      <c r="AN112" s="17">
        <f t="shared" si="67"/>
        <v>0.72679652947829998</v>
      </c>
      <c r="AO112" s="17">
        <f t="shared" si="68"/>
        <v>0.40920478952887318</v>
      </c>
      <c r="AP112" s="17">
        <f t="shared" si="69"/>
        <v>0.53217674791982317</v>
      </c>
      <c r="AQ112" s="17">
        <f t="shared" si="70"/>
        <v>0.2336715389959364</v>
      </c>
      <c r="AR112" s="20">
        <f t="shared" si="51"/>
        <v>4.9650014530768898</v>
      </c>
      <c r="AS112" s="20">
        <f t="shared" si="52"/>
        <v>11.56198711447381</v>
      </c>
      <c r="AT112" s="20">
        <f t="shared" si="53"/>
        <v>5.1202174160428893</v>
      </c>
      <c r="AU112" s="20">
        <f t="shared" si="54"/>
        <v>16.119004738778958</v>
      </c>
    </row>
    <row r="113" spans="1:47" ht="16.5" customHeight="1" x14ac:dyDescent="0.25">
      <c r="A113" s="22" t="s">
        <v>208</v>
      </c>
      <c r="B113" s="16" t="s">
        <v>209</v>
      </c>
      <c r="C113" s="21">
        <v>181439045.5</v>
      </c>
      <c r="D113" s="21">
        <v>198354028.88</v>
      </c>
      <c r="E113" s="21">
        <v>176946583.25</v>
      </c>
      <c r="F113" s="21">
        <v>208477915.83999997</v>
      </c>
      <c r="G113" s="21">
        <v>49371162.5</v>
      </c>
      <c r="H113" s="21">
        <v>63177329.070000008</v>
      </c>
      <c r="I113" s="21">
        <v>42595223.260000005</v>
      </c>
      <c r="J113" s="21">
        <v>50129657.510000005</v>
      </c>
      <c r="K113" s="21">
        <v>218799123.5</v>
      </c>
      <c r="L113" s="21">
        <v>207231021.06999999</v>
      </c>
      <c r="M113" s="21">
        <v>186648915.25999999</v>
      </c>
      <c r="N113" s="21">
        <v>233003596.50999999</v>
      </c>
      <c r="O113" s="21">
        <v>136431383.14999998</v>
      </c>
      <c r="P113" s="21">
        <v>159917799.06999999</v>
      </c>
      <c r="Q113" s="21">
        <v>137577900.06999999</v>
      </c>
      <c r="R113" s="21">
        <v>176090272.10000002</v>
      </c>
      <c r="S113" s="21">
        <v>169427961</v>
      </c>
      <c r="T113" s="21">
        <v>144053692</v>
      </c>
      <c r="U113" s="21">
        <v>144053692</v>
      </c>
      <c r="V113" s="21">
        <v>182873939</v>
      </c>
      <c r="W113" s="21">
        <v>45007662.350000009</v>
      </c>
      <c r="X113" s="21">
        <v>38436229.809999987</v>
      </c>
      <c r="Y113" s="21">
        <v>39368683.18</v>
      </c>
      <c r="Z113" s="21">
        <v>32387643.739999998</v>
      </c>
      <c r="AB113" s="17">
        <f t="shared" si="71"/>
        <v>1.4845261259278182E-2</v>
      </c>
      <c r="AC113" s="17">
        <f t="shared" si="72"/>
        <v>1.6001067330734024E-2</v>
      </c>
      <c r="AD113" s="17">
        <f t="shared" si="73"/>
        <v>1.4067647216311846E-2</v>
      </c>
      <c r="AE113" s="17">
        <f t="shared" si="74"/>
        <v>1.5061642928231131E-2</v>
      </c>
      <c r="AF113" s="17">
        <f t="shared" si="59"/>
        <v>0.29139914219943897</v>
      </c>
      <c r="AG113" s="17">
        <f t="shared" si="60"/>
        <v>0.4385679269504596</v>
      </c>
      <c r="AH113" s="17">
        <f t="shared" si="61"/>
        <v>0.2956899102592942</v>
      </c>
      <c r="AI113" s="17">
        <f t="shared" si="62"/>
        <v>0.27412138538777803</v>
      </c>
      <c r="AJ113" s="17">
        <f t="shared" si="63"/>
        <v>0.82924941653159778</v>
      </c>
      <c r="AK113" s="17">
        <f t="shared" si="64"/>
        <v>0.95716378684926007</v>
      </c>
      <c r="AL113" s="17">
        <f t="shared" si="65"/>
        <v>0.94801827807847294</v>
      </c>
      <c r="AM113" s="17">
        <f t="shared" si="66"/>
        <v>0.89474119267962704</v>
      </c>
      <c r="AN113" s="17">
        <f t="shared" si="67"/>
        <v>0.75194059125492907</v>
      </c>
      <c r="AO113" s="17">
        <f t="shared" si="68"/>
        <v>0.80622410330141003</v>
      </c>
      <c r="AP113" s="17">
        <f t="shared" si="69"/>
        <v>0.77751091624991853</v>
      </c>
      <c r="AQ113" s="17">
        <f t="shared" si="70"/>
        <v>0.84464712432727684</v>
      </c>
      <c r="AR113" s="20">
        <f t="shared" si="51"/>
        <v>75.760024142789021</v>
      </c>
      <c r="AS113" s="20">
        <f t="shared" si="52"/>
        <v>83.232253292820943</v>
      </c>
      <c r="AT113" s="20">
        <f t="shared" si="53"/>
        <v>74.577931439240672</v>
      </c>
      <c r="AU113" s="20">
        <f t="shared" si="54"/>
        <v>87.590279364863278</v>
      </c>
    </row>
    <row r="114" spans="1:47" ht="16.5" customHeight="1" x14ac:dyDescent="0.25">
      <c r="A114" s="22" t="s">
        <v>210</v>
      </c>
      <c r="B114" s="16" t="s">
        <v>211</v>
      </c>
      <c r="C114" s="21">
        <v>119103321.97</v>
      </c>
      <c r="D114" s="21">
        <v>115670364.20999999</v>
      </c>
      <c r="E114" s="21">
        <v>115146951.98</v>
      </c>
      <c r="F114" s="21">
        <v>122075555.91</v>
      </c>
      <c r="G114" s="21">
        <v>5665548.5</v>
      </c>
      <c r="H114" s="21">
        <v>-519243.61</v>
      </c>
      <c r="I114" s="21">
        <v>-950720.41</v>
      </c>
      <c r="J114" s="21">
        <v>1018568.56</v>
      </c>
      <c r="K114" s="21">
        <v>152760496.5</v>
      </c>
      <c r="L114" s="21">
        <v>119169021.39</v>
      </c>
      <c r="M114" s="21">
        <v>118737544.59</v>
      </c>
      <c r="N114" s="21">
        <v>128517814.56</v>
      </c>
      <c r="O114" s="21">
        <v>114357316.16</v>
      </c>
      <c r="P114" s="21">
        <v>115193776.78</v>
      </c>
      <c r="Q114" s="21">
        <v>112479922.81</v>
      </c>
      <c r="R114" s="21">
        <v>119911404.58</v>
      </c>
      <c r="S114" s="21">
        <v>147094948</v>
      </c>
      <c r="T114" s="21">
        <v>119688265</v>
      </c>
      <c r="U114" s="21">
        <v>119688265</v>
      </c>
      <c r="V114" s="21">
        <v>127499246</v>
      </c>
      <c r="W114" s="21">
        <v>4746005.8100000024</v>
      </c>
      <c r="X114" s="21">
        <v>476587.42999999225</v>
      </c>
      <c r="Y114" s="21">
        <v>2667029.1700000018</v>
      </c>
      <c r="Z114" s="21">
        <v>2164151.3299999982</v>
      </c>
      <c r="AB114" s="17">
        <f t="shared" si="71"/>
        <v>9.7449803410290595E-3</v>
      </c>
      <c r="AC114" s="17">
        <f t="shared" si="72"/>
        <v>9.3310395374649122E-3</v>
      </c>
      <c r="AD114" s="17">
        <f t="shared" si="73"/>
        <v>9.1544389766465908E-3</v>
      </c>
      <c r="AE114" s="17">
        <f t="shared" si="74"/>
        <v>8.8194398239900204E-3</v>
      </c>
      <c r="AF114" s="17">
        <f t="shared" si="59"/>
        <v>3.851626841732185E-2</v>
      </c>
      <c r="AG114" s="17">
        <f t="shared" si="60"/>
        <v>-4.3383000831368054E-3</v>
      </c>
      <c r="AH114" s="17">
        <f t="shared" si="61"/>
        <v>-7.9433051352193976E-3</v>
      </c>
      <c r="AI114" s="17">
        <f t="shared" si="62"/>
        <v>7.988820263297872E-3</v>
      </c>
      <c r="AJ114" s="17">
        <f t="shared" si="63"/>
        <v>0.77967357202193954</v>
      </c>
      <c r="AK114" s="17">
        <f t="shared" si="64"/>
        <v>0.97064121917599644</v>
      </c>
      <c r="AL114" s="17">
        <f t="shared" si="65"/>
        <v>0.96976025887685069</v>
      </c>
      <c r="AM114" s="17">
        <f t="shared" si="66"/>
        <v>0.94987264083149836</v>
      </c>
      <c r="AN114" s="17">
        <f t="shared" si="67"/>
        <v>0.96015219616464231</v>
      </c>
      <c r="AO114" s="17">
        <f t="shared" si="68"/>
        <v>0.995879779291308</v>
      </c>
      <c r="AP114" s="17">
        <f t="shared" si="69"/>
        <v>0.97683803935632407</v>
      </c>
      <c r="AQ114" s="17">
        <f t="shared" si="70"/>
        <v>0.98227203379196149</v>
      </c>
      <c r="AR114" s="20">
        <f t="shared" si="51"/>
        <v>49.731691009880088</v>
      </c>
      <c r="AS114" s="20">
        <f t="shared" si="52"/>
        <v>48.536977578731239</v>
      </c>
      <c r="AT114" s="20">
        <f t="shared" si="53"/>
        <v>48.531151788724799</v>
      </c>
      <c r="AU114" s="20">
        <f t="shared" si="54"/>
        <v>51.289039429884433</v>
      </c>
    </row>
    <row r="115" spans="1:47" ht="16.5" customHeight="1" x14ac:dyDescent="0.25">
      <c r="A115" s="22" t="s">
        <v>212</v>
      </c>
      <c r="B115" s="16" t="s">
        <v>213</v>
      </c>
      <c r="C115" s="21">
        <v>6319584.1900000004</v>
      </c>
      <c r="D115" s="21">
        <v>33207261.07</v>
      </c>
      <c r="E115" s="21">
        <v>21410908.41</v>
      </c>
      <c r="F115" s="21">
        <v>33961010.509999998</v>
      </c>
      <c r="G115" s="21">
        <v>3627500</v>
      </c>
      <c r="H115" s="21">
        <v>28461048.690000001</v>
      </c>
      <c r="I115" s="21">
        <v>20451641.600000001</v>
      </c>
      <c r="J115" s="21">
        <v>36400683.07</v>
      </c>
      <c r="K115" s="21">
        <v>7162834</v>
      </c>
      <c r="L115" s="21">
        <v>33817584.689999998</v>
      </c>
      <c r="M115" s="21">
        <v>25808177.600000001</v>
      </c>
      <c r="N115" s="21">
        <v>51564177.07</v>
      </c>
      <c r="O115" s="21">
        <v>2706377.21</v>
      </c>
      <c r="P115" s="21">
        <v>8764209.4800000004</v>
      </c>
      <c r="Q115" s="21">
        <v>10582746.550000001</v>
      </c>
      <c r="R115" s="21">
        <v>22454920.190000001</v>
      </c>
      <c r="S115" s="21">
        <v>3535334</v>
      </c>
      <c r="T115" s="21">
        <v>5356536</v>
      </c>
      <c r="U115" s="21">
        <v>5356536</v>
      </c>
      <c r="V115" s="21">
        <v>15163494</v>
      </c>
      <c r="W115" s="21">
        <v>3613206.9800000004</v>
      </c>
      <c r="X115" s="21">
        <v>24443051.59</v>
      </c>
      <c r="Y115" s="21">
        <v>10828161.859999999</v>
      </c>
      <c r="Z115" s="21">
        <v>11506090.319999997</v>
      </c>
      <c r="AB115" s="17">
        <f t="shared" si="71"/>
        <v>5.1706554171965095E-4</v>
      </c>
      <c r="AC115" s="17">
        <f t="shared" si="72"/>
        <v>2.6788042736040885E-3</v>
      </c>
      <c r="AD115" s="17">
        <f t="shared" si="73"/>
        <v>1.7022148750229932E-3</v>
      </c>
      <c r="AE115" s="17">
        <f t="shared" si="74"/>
        <v>2.4535386001080847E-3</v>
      </c>
      <c r="AF115" s="17">
        <f t="shared" si="59"/>
        <v>1.0260699554836969</v>
      </c>
      <c r="AG115" s="17">
        <f t="shared" si="60"/>
        <v>5.3133309829337474</v>
      </c>
      <c r="AH115" s="17">
        <f t="shared" si="61"/>
        <v>3.8180722765608226</v>
      </c>
      <c r="AI115" s="17">
        <f t="shared" si="62"/>
        <v>2.4005472004011739</v>
      </c>
      <c r="AJ115" s="17">
        <f t="shared" si="63"/>
        <v>0.88227427719251916</v>
      </c>
      <c r="AK115" s="17">
        <f t="shared" si="64"/>
        <v>0.98195247751740022</v>
      </c>
      <c r="AL115" s="17">
        <f t="shared" si="65"/>
        <v>0.82961721442896452</v>
      </c>
      <c r="AM115" s="17">
        <f t="shared" si="66"/>
        <v>0.65861635809482333</v>
      </c>
      <c r="AN115" s="17">
        <f t="shared" si="67"/>
        <v>0.42825241798068359</v>
      </c>
      <c r="AO115" s="17">
        <f t="shared" si="68"/>
        <v>0.26392449113840755</v>
      </c>
      <c r="AP115" s="17">
        <f t="shared" si="69"/>
        <v>0.49426891878428247</v>
      </c>
      <c r="AQ115" s="17">
        <f t="shared" si="70"/>
        <v>0.66119705664788841</v>
      </c>
      <c r="AR115" s="20">
        <f t="shared" si="51"/>
        <v>2.6387476272674055</v>
      </c>
      <c r="AS115" s="20">
        <f t="shared" si="52"/>
        <v>13.934252710395826</v>
      </c>
      <c r="AT115" s="20">
        <f t="shared" si="53"/>
        <v>9.0240864227189963</v>
      </c>
      <c r="AU115" s="20">
        <f t="shared" si="54"/>
        <v>14.268438870843799</v>
      </c>
    </row>
    <row r="116" spans="1:47" ht="16.5" customHeight="1" x14ac:dyDescent="0.25">
      <c r="A116" s="22" t="s">
        <v>214</v>
      </c>
      <c r="B116" s="16" t="s">
        <v>215</v>
      </c>
      <c r="C116" s="21">
        <v>56016139.340000004</v>
      </c>
      <c r="D116" s="21">
        <v>49476403.600000001</v>
      </c>
      <c r="E116" s="21">
        <v>40388722.859999999</v>
      </c>
      <c r="F116" s="21">
        <v>52441349.420000002</v>
      </c>
      <c r="G116" s="21">
        <v>40078114</v>
      </c>
      <c r="H116" s="21">
        <v>35235523.990000002</v>
      </c>
      <c r="I116" s="21">
        <v>23094302.07</v>
      </c>
      <c r="J116" s="21">
        <v>12710405.880000001</v>
      </c>
      <c r="K116" s="21">
        <v>58875793</v>
      </c>
      <c r="L116" s="21">
        <v>54244414.990000002</v>
      </c>
      <c r="M116" s="21">
        <v>42103193.07</v>
      </c>
      <c r="N116" s="21">
        <v>52921604.880000003</v>
      </c>
      <c r="O116" s="21">
        <v>19367689.780000001</v>
      </c>
      <c r="P116" s="21">
        <v>35959812.810000002</v>
      </c>
      <c r="Q116" s="21">
        <v>14515230.710000001</v>
      </c>
      <c r="R116" s="21">
        <v>33723947.329999998</v>
      </c>
      <c r="S116" s="21">
        <v>18797679</v>
      </c>
      <c r="T116" s="21">
        <v>19008891</v>
      </c>
      <c r="U116" s="21">
        <v>19008891</v>
      </c>
      <c r="V116" s="21">
        <v>40211199</v>
      </c>
      <c r="W116" s="21">
        <v>36648449.560000002</v>
      </c>
      <c r="X116" s="21">
        <v>13516590.789999999</v>
      </c>
      <c r="Y116" s="21">
        <v>25873492.149999999</v>
      </c>
      <c r="Z116" s="21">
        <v>18717402.090000004</v>
      </c>
      <c r="AB116" s="17">
        <f t="shared" si="71"/>
        <v>4.5832153765294724E-3</v>
      </c>
      <c r="AC116" s="17">
        <f t="shared" si="72"/>
        <v>3.991223519665024E-3</v>
      </c>
      <c r="AD116" s="17">
        <f t="shared" si="73"/>
        <v>3.2109933646422618E-3</v>
      </c>
      <c r="AE116" s="17">
        <f t="shared" si="74"/>
        <v>3.7886645041330285E-3</v>
      </c>
      <c r="AF116" s="17">
        <f t="shared" si="59"/>
        <v>2.1320777953490961</v>
      </c>
      <c r="AG116" s="17">
        <f t="shared" si="60"/>
        <v>1.8536338595449888</v>
      </c>
      <c r="AH116" s="17">
        <f t="shared" si="61"/>
        <v>1.2149210635170669</v>
      </c>
      <c r="AI116" s="17">
        <f t="shared" si="62"/>
        <v>0.31609119340112191</v>
      </c>
      <c r="AJ116" s="17">
        <f t="shared" si="63"/>
        <v>0.95142904215319879</v>
      </c>
      <c r="AK116" s="17">
        <f t="shared" si="64"/>
        <v>0.9121013400019341</v>
      </c>
      <c r="AL116" s="17">
        <f t="shared" si="65"/>
        <v>0.95927933049758118</v>
      </c>
      <c r="AM116" s="17">
        <f t="shared" si="66"/>
        <v>0.99092515313757057</v>
      </c>
      <c r="AN116" s="17">
        <f t="shared" si="67"/>
        <v>0.34575195663600333</v>
      </c>
      <c r="AO116" s="17">
        <f t="shared" si="68"/>
        <v>0.72680733023206245</v>
      </c>
      <c r="AP116" s="17">
        <f t="shared" si="69"/>
        <v>0.35938820745370809</v>
      </c>
      <c r="AQ116" s="17">
        <f t="shared" si="70"/>
        <v>0.64307932009732782</v>
      </c>
      <c r="AR116" s="20">
        <f t="shared" si="51"/>
        <v>23.389585505641531</v>
      </c>
      <c r="AS116" s="20">
        <f t="shared" si="52"/>
        <v>20.761023003693868</v>
      </c>
      <c r="AT116" s="20">
        <f t="shared" si="53"/>
        <v>17.022693227796886</v>
      </c>
      <c r="AU116" s="20">
        <f t="shared" si="54"/>
        <v>22.032801064135061</v>
      </c>
    </row>
    <row r="117" spans="1:47" ht="16.5" customHeight="1" x14ac:dyDescent="0.25">
      <c r="A117" s="22" t="s">
        <v>216</v>
      </c>
      <c r="B117" s="16" t="s">
        <v>217</v>
      </c>
      <c r="C117" s="21">
        <v>128238802.09</v>
      </c>
      <c r="D117" s="21">
        <v>142064892.28</v>
      </c>
      <c r="E117" s="21">
        <v>133808382.16</v>
      </c>
      <c r="F117" s="21">
        <v>172001104.55000001</v>
      </c>
      <c r="G117" s="21">
        <v>23187857.199999999</v>
      </c>
      <c r="H117" s="21">
        <v>14724755.119999999</v>
      </c>
      <c r="I117" s="21">
        <v>15610112.609999999</v>
      </c>
      <c r="J117" s="21">
        <v>11078393.35</v>
      </c>
      <c r="K117" s="21">
        <v>133814738.2</v>
      </c>
      <c r="L117" s="21">
        <v>153872472.12</v>
      </c>
      <c r="M117" s="21">
        <v>154757829.61000001</v>
      </c>
      <c r="N117" s="21">
        <v>197320696.34999999</v>
      </c>
      <c r="O117" s="21">
        <v>117239033.05</v>
      </c>
      <c r="P117" s="21">
        <v>126265875.25</v>
      </c>
      <c r="Q117" s="21">
        <v>124693541.31</v>
      </c>
      <c r="R117" s="21">
        <v>163165360.05000001</v>
      </c>
      <c r="S117" s="21">
        <v>110626881</v>
      </c>
      <c r="T117" s="21">
        <v>139147717</v>
      </c>
      <c r="U117" s="21">
        <v>139147717</v>
      </c>
      <c r="V117" s="21">
        <v>186242303</v>
      </c>
      <c r="W117" s="21">
        <v>10999769.040000007</v>
      </c>
      <c r="X117" s="21">
        <v>15799017.030000001</v>
      </c>
      <c r="Y117" s="21">
        <v>9114840.849999994</v>
      </c>
      <c r="Z117" s="21">
        <v>8835744.5</v>
      </c>
      <c r="AB117" s="17">
        <f t="shared" si="71"/>
        <v>1.049244122375478E-2</v>
      </c>
      <c r="AC117" s="17">
        <f t="shared" si="72"/>
        <v>1.1460265866749742E-2</v>
      </c>
      <c r="AD117" s="17">
        <f t="shared" si="73"/>
        <v>1.0638064212592337E-2</v>
      </c>
      <c r="AE117" s="17">
        <f t="shared" si="74"/>
        <v>1.2426348419473203E-2</v>
      </c>
      <c r="AF117" s="17">
        <f t="shared" si="59"/>
        <v>0.20960418471890208</v>
      </c>
      <c r="AG117" s="17">
        <f t="shared" si="60"/>
        <v>0.10582103276620772</v>
      </c>
      <c r="AH117" s="17">
        <f t="shared" si="61"/>
        <v>0.11218374937477414</v>
      </c>
      <c r="AI117" s="17">
        <f t="shared" si="62"/>
        <v>5.9483764813625613E-2</v>
      </c>
      <c r="AJ117" s="17">
        <f t="shared" si="63"/>
        <v>0.95833092688440502</v>
      </c>
      <c r="AK117" s="17">
        <f t="shared" si="64"/>
        <v>0.92326385819815993</v>
      </c>
      <c r="AL117" s="17">
        <f t="shared" si="65"/>
        <v>0.86463077504515273</v>
      </c>
      <c r="AM117" s="17">
        <f t="shared" si="66"/>
        <v>0.87168304051041334</v>
      </c>
      <c r="AN117" s="17">
        <f t="shared" si="67"/>
        <v>0.91422433100801892</v>
      </c>
      <c r="AO117" s="17">
        <f t="shared" si="68"/>
        <v>0.8887901382499116</v>
      </c>
      <c r="AP117" s="17">
        <f t="shared" si="69"/>
        <v>0.93188139111419033</v>
      </c>
      <c r="AQ117" s="17">
        <f t="shared" si="70"/>
        <v>0.94862972233162901</v>
      </c>
      <c r="AR117" s="20">
        <f t="shared" si="51"/>
        <v>53.546218321462362</v>
      </c>
      <c r="AS117" s="20">
        <f t="shared" si="52"/>
        <v>59.612507822665819</v>
      </c>
      <c r="AT117" s="20">
        <f t="shared" si="53"/>
        <v>56.396411659585944</v>
      </c>
      <c r="AU117" s="20">
        <f t="shared" si="54"/>
        <v>72.2648475158488</v>
      </c>
    </row>
    <row r="118" spans="1:47" ht="16.5" customHeight="1" x14ac:dyDescent="0.25">
      <c r="A118" s="22" t="s">
        <v>218</v>
      </c>
      <c r="B118" s="16" t="s">
        <v>217</v>
      </c>
      <c r="C118" s="21">
        <v>128238802.09</v>
      </c>
      <c r="D118" s="21">
        <v>142064892.28</v>
      </c>
      <c r="E118" s="21">
        <v>133808382.16</v>
      </c>
      <c r="F118" s="21">
        <v>172001104.55000001</v>
      </c>
      <c r="G118" s="21">
        <v>23187857.199999999</v>
      </c>
      <c r="H118" s="21">
        <v>14724755.119999999</v>
      </c>
      <c r="I118" s="21">
        <v>15610112.609999999</v>
      </c>
      <c r="J118" s="21">
        <v>11078393.35</v>
      </c>
      <c r="K118" s="21">
        <v>133814738.2</v>
      </c>
      <c r="L118" s="21">
        <v>153872472.12</v>
      </c>
      <c r="M118" s="21">
        <v>154757829.61000001</v>
      </c>
      <c r="N118" s="21">
        <v>197320696.34999999</v>
      </c>
      <c r="O118" s="21">
        <v>117239033.05</v>
      </c>
      <c r="P118" s="21">
        <v>126265875.25</v>
      </c>
      <c r="Q118" s="21">
        <v>124693541.31</v>
      </c>
      <c r="R118" s="21">
        <v>163165360.05000001</v>
      </c>
      <c r="S118" s="21">
        <v>110626881</v>
      </c>
      <c r="T118" s="21">
        <v>139147717</v>
      </c>
      <c r="U118" s="21">
        <v>139147717</v>
      </c>
      <c r="V118" s="21">
        <v>186242303</v>
      </c>
      <c r="W118" s="21">
        <v>10999769.040000007</v>
      </c>
      <c r="X118" s="21">
        <v>15799017.030000001</v>
      </c>
      <c r="Y118" s="21">
        <v>9114840.849999994</v>
      </c>
      <c r="Z118" s="21">
        <v>8835744.5</v>
      </c>
      <c r="AB118" s="17">
        <f t="shared" si="71"/>
        <v>1.049244122375478E-2</v>
      </c>
      <c r="AC118" s="17">
        <f t="shared" si="72"/>
        <v>1.1460265866749742E-2</v>
      </c>
      <c r="AD118" s="17">
        <f t="shared" si="73"/>
        <v>1.0638064212592337E-2</v>
      </c>
      <c r="AE118" s="17">
        <f t="shared" si="74"/>
        <v>1.2426348419473203E-2</v>
      </c>
      <c r="AF118" s="17">
        <f t="shared" si="59"/>
        <v>0.20960418471890208</v>
      </c>
      <c r="AG118" s="17">
        <f t="shared" si="60"/>
        <v>0.10582103276620772</v>
      </c>
      <c r="AH118" s="17">
        <f t="shared" si="61"/>
        <v>0.11218374937477414</v>
      </c>
      <c r="AI118" s="17">
        <f t="shared" si="62"/>
        <v>5.9483764813625613E-2</v>
      </c>
      <c r="AJ118" s="17">
        <f t="shared" si="63"/>
        <v>0.95833092688440502</v>
      </c>
      <c r="AK118" s="17">
        <f t="shared" si="64"/>
        <v>0.92326385819815993</v>
      </c>
      <c r="AL118" s="17">
        <f t="shared" si="65"/>
        <v>0.86463077504515273</v>
      </c>
      <c r="AM118" s="17">
        <f t="shared" si="66"/>
        <v>0.87168304051041334</v>
      </c>
      <c r="AN118" s="17">
        <f t="shared" si="67"/>
        <v>0.91422433100801892</v>
      </c>
      <c r="AO118" s="17">
        <f t="shared" si="68"/>
        <v>0.8887901382499116</v>
      </c>
      <c r="AP118" s="17">
        <f t="shared" si="69"/>
        <v>0.93188139111419033</v>
      </c>
      <c r="AQ118" s="17">
        <f t="shared" si="70"/>
        <v>0.94862972233162901</v>
      </c>
      <c r="AR118" s="20">
        <f t="shared" si="51"/>
        <v>53.546218321462362</v>
      </c>
      <c r="AS118" s="20">
        <f t="shared" si="52"/>
        <v>59.612507822665819</v>
      </c>
      <c r="AT118" s="20">
        <f t="shared" si="53"/>
        <v>56.396411659585944</v>
      </c>
      <c r="AU118" s="20">
        <f t="shared" si="54"/>
        <v>72.2648475158488</v>
      </c>
    </row>
    <row r="119" spans="1:47" ht="16.5" customHeight="1" x14ac:dyDescent="0.25">
      <c r="A119" s="22" t="s">
        <v>219</v>
      </c>
      <c r="B119" s="16" t="s">
        <v>220</v>
      </c>
      <c r="C119" s="21">
        <v>18014477.760000002</v>
      </c>
      <c r="D119" s="21">
        <v>19675899.710000001</v>
      </c>
      <c r="E119" s="21">
        <v>33139449.350000001</v>
      </c>
      <c r="F119" s="21">
        <v>52328556.25</v>
      </c>
      <c r="G119" s="21">
        <v>4874872.8600000003</v>
      </c>
      <c r="H119" s="21">
        <v>7298000</v>
      </c>
      <c r="I119" s="21">
        <v>27078568.059999999</v>
      </c>
      <c r="J119" s="21">
        <v>-1349434.28</v>
      </c>
      <c r="K119" s="21">
        <v>19640597.859999999</v>
      </c>
      <c r="L119" s="21">
        <v>21090579</v>
      </c>
      <c r="M119" s="21">
        <v>40871147.060000002</v>
      </c>
      <c r="N119" s="21">
        <v>63634881.719999999</v>
      </c>
      <c r="O119" s="21">
        <v>12111819.23</v>
      </c>
      <c r="P119" s="21">
        <v>11407669.720000001</v>
      </c>
      <c r="Q119" s="21">
        <v>25305524.719999999</v>
      </c>
      <c r="R119" s="21">
        <v>45542066.039999999</v>
      </c>
      <c r="S119" s="21">
        <v>14765725</v>
      </c>
      <c r="T119" s="21">
        <v>13792579</v>
      </c>
      <c r="U119" s="21">
        <v>13792579</v>
      </c>
      <c r="V119" s="21">
        <v>64984316</v>
      </c>
      <c r="W119" s="21">
        <v>5902658.5300000012</v>
      </c>
      <c r="X119" s="21">
        <v>8268229.9900000002</v>
      </c>
      <c r="Y119" s="21">
        <v>7833924.6300000027</v>
      </c>
      <c r="Z119" s="21">
        <v>6786490.2100000009</v>
      </c>
      <c r="AB119" s="17">
        <f t="shared" si="71"/>
        <v>1.4739364840665261E-3</v>
      </c>
      <c r="AC119" s="17">
        <f t="shared" si="72"/>
        <v>1.5872397340764321E-3</v>
      </c>
      <c r="AD119" s="17">
        <f t="shared" si="73"/>
        <v>2.6346599851547851E-3</v>
      </c>
      <c r="AE119" s="17">
        <f t="shared" si="74"/>
        <v>3.7805156772204116E-3</v>
      </c>
      <c r="AF119" s="17">
        <f t="shared" si="59"/>
        <v>0.33014788369687231</v>
      </c>
      <c r="AG119" s="17">
        <f t="shared" si="60"/>
        <v>0.52912511865982426</v>
      </c>
      <c r="AH119" s="17">
        <f t="shared" si="61"/>
        <v>1.9632708328152406</v>
      </c>
      <c r="AI119" s="17">
        <f t="shared" si="62"/>
        <v>-2.0765537949187618E-2</v>
      </c>
      <c r="AJ119" s="17">
        <f t="shared" si="63"/>
        <v>0.91720618121754072</v>
      </c>
      <c r="AK119" s="17">
        <f t="shared" si="64"/>
        <v>0.93292363903333331</v>
      </c>
      <c r="AL119" s="17">
        <f t="shared" si="65"/>
        <v>0.81082748427271567</v>
      </c>
      <c r="AM119" s="17">
        <f t="shared" si="66"/>
        <v>0.8223250336230844</v>
      </c>
      <c r="AN119" s="17">
        <f t="shared" si="67"/>
        <v>0.67233807115372068</v>
      </c>
      <c r="AO119" s="17">
        <f t="shared" si="68"/>
        <v>0.57977881002321907</v>
      </c>
      <c r="AP119" s="17">
        <f t="shared" si="69"/>
        <v>0.76360727822413255</v>
      </c>
      <c r="AQ119" s="17">
        <f t="shared" si="70"/>
        <v>0.87031000477870057</v>
      </c>
      <c r="AR119" s="20">
        <f t="shared" si="51"/>
        <v>7.521960150618936</v>
      </c>
      <c r="AS119" s="20">
        <f t="shared" si="52"/>
        <v>8.2562954615740001</v>
      </c>
      <c r="AT119" s="20">
        <f t="shared" si="53"/>
        <v>13.967331474644279</v>
      </c>
      <c r="AU119" s="20">
        <f t="shared" si="54"/>
        <v>21.985411942697706</v>
      </c>
    </row>
    <row r="120" spans="1:47" ht="16.5" customHeight="1" x14ac:dyDescent="0.25">
      <c r="A120" s="22" t="s">
        <v>221</v>
      </c>
      <c r="B120" s="16" t="s">
        <v>222</v>
      </c>
      <c r="C120" s="21">
        <v>18014477.760000002</v>
      </c>
      <c r="D120" s="21">
        <v>19675899.710000001</v>
      </c>
      <c r="E120" s="21">
        <v>33139449.350000001</v>
      </c>
      <c r="F120" s="21">
        <v>52328556.25</v>
      </c>
      <c r="G120" s="21">
        <v>4874872.8600000003</v>
      </c>
      <c r="H120" s="21">
        <v>7298000</v>
      </c>
      <c r="I120" s="21">
        <v>27078568.059999999</v>
      </c>
      <c r="J120" s="21">
        <v>-1349434.28</v>
      </c>
      <c r="K120" s="21">
        <v>19640597.859999999</v>
      </c>
      <c r="L120" s="21">
        <v>21090579</v>
      </c>
      <c r="M120" s="21">
        <v>40871147.060000002</v>
      </c>
      <c r="N120" s="21">
        <v>63634881.719999999</v>
      </c>
      <c r="O120" s="21">
        <v>12111819.23</v>
      </c>
      <c r="P120" s="21">
        <v>11407669.720000001</v>
      </c>
      <c r="Q120" s="21">
        <v>25305524.719999999</v>
      </c>
      <c r="R120" s="21">
        <v>45542066.039999999</v>
      </c>
      <c r="S120" s="21">
        <v>14765725</v>
      </c>
      <c r="T120" s="21">
        <v>13792579</v>
      </c>
      <c r="U120" s="21">
        <v>13792579</v>
      </c>
      <c r="V120" s="21">
        <v>64984316</v>
      </c>
      <c r="W120" s="21">
        <v>5902658.5300000012</v>
      </c>
      <c r="X120" s="21">
        <v>8268229.9900000002</v>
      </c>
      <c r="Y120" s="21">
        <v>7833924.6300000027</v>
      </c>
      <c r="Z120" s="21">
        <v>6786490.2100000009</v>
      </c>
      <c r="AB120" s="17">
        <f t="shared" si="71"/>
        <v>1.4739364840665261E-3</v>
      </c>
      <c r="AC120" s="17">
        <f t="shared" si="72"/>
        <v>1.5872397340764321E-3</v>
      </c>
      <c r="AD120" s="17">
        <f t="shared" si="73"/>
        <v>2.6346599851547851E-3</v>
      </c>
      <c r="AE120" s="17">
        <f t="shared" si="74"/>
        <v>3.7805156772204116E-3</v>
      </c>
      <c r="AF120" s="17">
        <f t="shared" si="59"/>
        <v>0.33014788369687231</v>
      </c>
      <c r="AG120" s="17">
        <f t="shared" si="60"/>
        <v>0.52912511865982426</v>
      </c>
      <c r="AH120" s="17">
        <f t="shared" si="61"/>
        <v>1.9632708328152406</v>
      </c>
      <c r="AI120" s="17">
        <f t="shared" si="62"/>
        <v>-2.0765537949187618E-2</v>
      </c>
      <c r="AJ120" s="17">
        <f t="shared" si="63"/>
        <v>0.91720618121754072</v>
      </c>
      <c r="AK120" s="17">
        <f t="shared" si="64"/>
        <v>0.93292363903333331</v>
      </c>
      <c r="AL120" s="17">
        <f t="shared" si="65"/>
        <v>0.81082748427271567</v>
      </c>
      <c r="AM120" s="17">
        <f t="shared" si="66"/>
        <v>0.8223250336230844</v>
      </c>
      <c r="AN120" s="17">
        <f t="shared" si="67"/>
        <v>0.67233807115372068</v>
      </c>
      <c r="AO120" s="17">
        <f t="shared" si="68"/>
        <v>0.57977881002321907</v>
      </c>
      <c r="AP120" s="17">
        <f t="shared" si="69"/>
        <v>0.76360727822413255</v>
      </c>
      <c r="AQ120" s="17">
        <f t="shared" si="70"/>
        <v>0.87031000477870057</v>
      </c>
      <c r="AR120" s="20">
        <f t="shared" si="51"/>
        <v>7.521960150618936</v>
      </c>
      <c r="AS120" s="20">
        <f t="shared" si="52"/>
        <v>8.2562954615740001</v>
      </c>
      <c r="AT120" s="20">
        <f t="shared" si="53"/>
        <v>13.967331474644279</v>
      </c>
      <c r="AU120" s="20">
        <f t="shared" si="54"/>
        <v>21.985411942697706</v>
      </c>
    </row>
    <row r="121" spans="1:47" ht="16.5" customHeight="1" x14ac:dyDescent="0.25">
      <c r="A121" s="22" t="s">
        <v>224</v>
      </c>
      <c r="B121" s="16" t="s">
        <v>225</v>
      </c>
      <c r="C121" s="21">
        <v>124707309.56</v>
      </c>
      <c r="D121" s="21">
        <v>143670045.07000002</v>
      </c>
      <c r="E121" s="21">
        <v>129482275.89000002</v>
      </c>
      <c r="F121" s="21">
        <v>145304133.89999998</v>
      </c>
      <c r="G121" s="21">
        <v>9839811.8399999999</v>
      </c>
      <c r="H121" s="21">
        <v>-2476654.0100000002</v>
      </c>
      <c r="I121" s="21">
        <v>1446815.3599999996</v>
      </c>
      <c r="J121" s="21">
        <v>3682970.29</v>
      </c>
      <c r="K121" s="21">
        <v>155205284.03999999</v>
      </c>
      <c r="L121" s="21">
        <v>169454332.99000001</v>
      </c>
      <c r="M121" s="21">
        <v>173378630.75999999</v>
      </c>
      <c r="N121" s="21">
        <v>237864509.19000003</v>
      </c>
      <c r="O121" s="21">
        <v>110687151.22999999</v>
      </c>
      <c r="P121" s="21">
        <v>138938994.40000001</v>
      </c>
      <c r="Q121" s="21">
        <v>103221374.55000001</v>
      </c>
      <c r="R121" s="21">
        <v>108700644.44999999</v>
      </c>
      <c r="S121" s="21">
        <v>145365472.19999999</v>
      </c>
      <c r="T121" s="21">
        <v>171930987</v>
      </c>
      <c r="U121" s="21">
        <v>171931815.40000001</v>
      </c>
      <c r="V121" s="21">
        <v>234181538.90000001</v>
      </c>
      <c r="W121" s="21">
        <v>14020158.330000009</v>
      </c>
      <c r="X121" s="21">
        <v>4731050.6700000092</v>
      </c>
      <c r="Y121" s="21">
        <v>26260901.340000004</v>
      </c>
      <c r="Z121" s="21">
        <v>36603489.450000003</v>
      </c>
      <c r="AB121" s="17">
        <f t="shared" si="71"/>
        <v>1.0203496090150451E-2</v>
      </c>
      <c r="AC121" s="17">
        <f t="shared" si="72"/>
        <v>1.158975231083122E-2</v>
      </c>
      <c r="AD121" s="17">
        <f t="shared" si="73"/>
        <v>1.0294129135074334E-2</v>
      </c>
      <c r="AE121" s="17">
        <f t="shared" si="74"/>
        <v>1.0497605811050515E-2</v>
      </c>
      <c r="AF121" s="17">
        <f t="shared" si="59"/>
        <v>6.7690158406130782E-2</v>
      </c>
      <c r="AG121" s="17">
        <f t="shared" si="60"/>
        <v>-1.4404931032007628E-2</v>
      </c>
      <c r="AH121" s="17">
        <f t="shared" si="61"/>
        <v>8.415053122273957E-3</v>
      </c>
      <c r="AI121" s="17">
        <f t="shared" si="62"/>
        <v>1.5726988161832427E-2</v>
      </c>
      <c r="AJ121" s="17">
        <f t="shared" si="63"/>
        <v>0.80349912267072066</v>
      </c>
      <c r="AK121" s="17">
        <f t="shared" si="64"/>
        <v>0.84783931183676731</v>
      </c>
      <c r="AL121" s="17">
        <f t="shared" si="65"/>
        <v>0.74681796321967919</v>
      </c>
      <c r="AM121" s="17">
        <f t="shared" si="66"/>
        <v>0.6108693322715697</v>
      </c>
      <c r="AN121" s="17">
        <f t="shared" si="67"/>
        <v>0.88757548872261938</v>
      </c>
      <c r="AO121" s="17">
        <f t="shared" si="68"/>
        <v>0.96707002724405833</v>
      </c>
      <c r="AP121" s="17">
        <f t="shared" si="69"/>
        <v>0.79718535869488727</v>
      </c>
      <c r="AQ121" s="17">
        <f t="shared" si="70"/>
        <v>0.74809051561333462</v>
      </c>
      <c r="AR121" s="20">
        <f t="shared" si="51"/>
        <v>52.071640682478481</v>
      </c>
      <c r="AS121" s="20">
        <f t="shared" si="52"/>
        <v>60.286053423656789</v>
      </c>
      <c r="AT121" s="20">
        <f t="shared" si="53"/>
        <v>54.573081415638285</v>
      </c>
      <c r="AU121" s="20">
        <f t="shared" si="54"/>
        <v>61.048335167252127</v>
      </c>
    </row>
    <row r="122" spans="1:47" ht="16.5" customHeight="1" x14ac:dyDescent="0.25">
      <c r="A122" s="22" t="s">
        <v>226</v>
      </c>
      <c r="B122" s="16" t="s">
        <v>227</v>
      </c>
      <c r="C122" s="21">
        <v>72589821.540000007</v>
      </c>
      <c r="D122" s="21">
        <v>88160998.290000007</v>
      </c>
      <c r="E122" s="21">
        <v>71776450.469999999</v>
      </c>
      <c r="F122" s="21">
        <v>84281292.980000004</v>
      </c>
      <c r="G122" s="21">
        <v>13645625.27</v>
      </c>
      <c r="H122" s="21">
        <v>4133403.84</v>
      </c>
      <c r="I122" s="21">
        <v>-3356120.69</v>
      </c>
      <c r="J122" s="21">
        <v>1879330.52</v>
      </c>
      <c r="K122" s="21">
        <v>92959570.469999999</v>
      </c>
      <c r="L122" s="21">
        <v>101590936.84</v>
      </c>
      <c r="M122" s="21">
        <v>94099040.709999993</v>
      </c>
      <c r="N122" s="21">
        <v>114515874.42</v>
      </c>
      <c r="O122" s="21">
        <v>67961995.409999996</v>
      </c>
      <c r="P122" s="21">
        <v>86426136.579999998</v>
      </c>
      <c r="Q122" s="21">
        <v>66946876.359999999</v>
      </c>
      <c r="R122" s="21">
        <v>66899439.439999998</v>
      </c>
      <c r="S122" s="21">
        <v>79313945.200000003</v>
      </c>
      <c r="T122" s="21">
        <v>97457533</v>
      </c>
      <c r="U122" s="21">
        <v>97455161.400000006</v>
      </c>
      <c r="V122" s="21">
        <v>112636543.90000001</v>
      </c>
      <c r="W122" s="21">
        <v>4627826.1300000101</v>
      </c>
      <c r="X122" s="21">
        <v>1734861.7100000083</v>
      </c>
      <c r="Y122" s="21">
        <v>4829574.1099999994</v>
      </c>
      <c r="Z122" s="21">
        <v>17381853.540000007</v>
      </c>
      <c r="AB122" s="17">
        <f t="shared" si="71"/>
        <v>5.9392666146145428E-3</v>
      </c>
      <c r="AC122" s="17">
        <f t="shared" si="72"/>
        <v>7.1118800941343272E-3</v>
      </c>
      <c r="AD122" s="17">
        <f t="shared" si="73"/>
        <v>5.7063875724825026E-3</v>
      </c>
      <c r="AE122" s="17">
        <f t="shared" si="74"/>
        <v>6.0889650363188958E-3</v>
      </c>
      <c r="AF122" s="17">
        <f t="shared" si="59"/>
        <v>0.17204572582527392</v>
      </c>
      <c r="AG122" s="17">
        <f t="shared" si="60"/>
        <v>4.2412358621883028E-2</v>
      </c>
      <c r="AH122" s="17">
        <f t="shared" si="61"/>
        <v>-3.4437587930565984E-2</v>
      </c>
      <c r="AI122" s="17">
        <f t="shared" si="62"/>
        <v>1.6684909310325527E-2</v>
      </c>
      <c r="AJ122" s="17">
        <f t="shared" si="63"/>
        <v>0.78087518232914233</v>
      </c>
      <c r="AK122" s="17">
        <f t="shared" si="64"/>
        <v>0.86780377297680211</v>
      </c>
      <c r="AL122" s="17">
        <f t="shared" si="65"/>
        <v>0.76277558122196931</v>
      </c>
      <c r="AM122" s="17">
        <f t="shared" si="66"/>
        <v>0.73597912435169266</v>
      </c>
      <c r="AN122" s="17">
        <f t="shared" si="67"/>
        <v>0.93624690029786217</v>
      </c>
      <c r="AO122" s="17">
        <f t="shared" si="68"/>
        <v>0.98032166441340318</v>
      </c>
      <c r="AP122" s="17">
        <f t="shared" si="69"/>
        <v>0.93271366752778351</v>
      </c>
      <c r="AQ122" s="17">
        <f t="shared" si="70"/>
        <v>0.793763800655921</v>
      </c>
      <c r="AR122" s="20">
        <f t="shared" si="51"/>
        <v>30.3099402735292</v>
      </c>
      <c r="AS122" s="20">
        <f t="shared" si="52"/>
        <v>36.993645058051591</v>
      </c>
      <c r="AT122" s="20">
        <f t="shared" si="53"/>
        <v>30.251724016285657</v>
      </c>
      <c r="AU122" s="20">
        <f t="shared" si="54"/>
        <v>35.410091124547243</v>
      </c>
    </row>
    <row r="123" spans="1:47" ht="16.5" customHeight="1" x14ac:dyDescent="0.25">
      <c r="A123" s="22" t="s">
        <v>228</v>
      </c>
      <c r="B123" s="16" t="s">
        <v>229</v>
      </c>
      <c r="C123" s="21">
        <v>15470051.609999999</v>
      </c>
      <c r="D123" s="21">
        <v>4020769.43</v>
      </c>
      <c r="E123" s="21">
        <v>4176143.62</v>
      </c>
      <c r="F123" s="21">
        <v>6702406.9299999997</v>
      </c>
      <c r="G123" s="21">
        <v>2430200</v>
      </c>
      <c r="H123" s="21">
        <v>-153280</v>
      </c>
      <c r="I123" s="21">
        <v>6179588.8899999997</v>
      </c>
      <c r="J123" s="21">
        <v>790024</v>
      </c>
      <c r="K123" s="21">
        <v>18725161</v>
      </c>
      <c r="L123" s="21">
        <v>5662519</v>
      </c>
      <c r="M123" s="21">
        <v>11998587.890000001</v>
      </c>
      <c r="N123" s="21">
        <v>58087077</v>
      </c>
      <c r="O123" s="21">
        <v>15446146.41</v>
      </c>
      <c r="P123" s="21">
        <v>2952694.5</v>
      </c>
      <c r="Q123" s="21">
        <v>4175081.84</v>
      </c>
      <c r="R123" s="21">
        <v>6214496.2699999996</v>
      </c>
      <c r="S123" s="21">
        <v>16294961</v>
      </c>
      <c r="T123" s="21">
        <v>5815799</v>
      </c>
      <c r="U123" s="21">
        <v>5818999</v>
      </c>
      <c r="V123" s="21">
        <v>57297053</v>
      </c>
      <c r="W123" s="21">
        <v>23905.199999999255</v>
      </c>
      <c r="X123" s="21">
        <v>1068074.9300000002</v>
      </c>
      <c r="Y123" s="21">
        <v>1061.7800000002608</v>
      </c>
      <c r="Z123" s="21">
        <v>487910.66000000015</v>
      </c>
      <c r="AB123" s="17">
        <f t="shared" si="71"/>
        <v>1.2657526786039395E-3</v>
      </c>
      <c r="AC123" s="17">
        <f t="shared" si="72"/>
        <v>3.2435238514721249E-4</v>
      </c>
      <c r="AD123" s="17">
        <f t="shared" si="73"/>
        <v>3.320127130559413E-4</v>
      </c>
      <c r="AE123" s="17">
        <f t="shared" si="74"/>
        <v>4.8422040067225682E-4</v>
      </c>
      <c r="AF123" s="17">
        <f t="shared" si="59"/>
        <v>0.14913812926585096</v>
      </c>
      <c r="AG123" s="17">
        <f t="shared" si="60"/>
        <v>-2.6355793933043423E-2</v>
      </c>
      <c r="AH123" s="17">
        <f t="shared" si="61"/>
        <v>1.0619676837889127</v>
      </c>
      <c r="AI123" s="17">
        <f t="shared" si="62"/>
        <v>1.3788213505500885E-2</v>
      </c>
      <c r="AJ123" s="17">
        <f t="shared" si="63"/>
        <v>0.82616387704223204</v>
      </c>
      <c r="AK123" s="17">
        <f t="shared" si="64"/>
        <v>0.71006727394645386</v>
      </c>
      <c r="AL123" s="17">
        <f t="shared" si="65"/>
        <v>0.34805292575141522</v>
      </c>
      <c r="AM123" s="17">
        <f t="shared" si="66"/>
        <v>0.11538550872511626</v>
      </c>
      <c r="AN123" s="17">
        <f t="shared" si="67"/>
        <v>0.99845474335815743</v>
      </c>
      <c r="AO123" s="17">
        <f t="shared" si="68"/>
        <v>0.73436056242598324</v>
      </c>
      <c r="AP123" s="17">
        <f t="shared" si="69"/>
        <v>0.99974575108123309</v>
      </c>
      <c r="AQ123" s="17">
        <f t="shared" si="70"/>
        <v>0.92720366502724416</v>
      </c>
      <c r="AR123" s="20">
        <f t="shared" si="51"/>
        <v>6.4595328984123883</v>
      </c>
      <c r="AS123" s="20">
        <f t="shared" si="52"/>
        <v>1.6871736940228834</v>
      </c>
      <c r="AT123" s="20">
        <f t="shared" si="53"/>
        <v>1.7601252697417225</v>
      </c>
      <c r="AU123" s="20">
        <f t="shared" si="54"/>
        <v>2.8159610721849764</v>
      </c>
    </row>
    <row r="124" spans="1:47" ht="16.5" customHeight="1" x14ac:dyDescent="0.25">
      <c r="A124" s="22" t="s">
        <v>230</v>
      </c>
      <c r="B124" s="16" t="s">
        <v>231</v>
      </c>
      <c r="C124" s="21">
        <v>668543.91</v>
      </c>
      <c r="D124" s="21">
        <v>711037.5</v>
      </c>
      <c r="E124" s="21">
        <v>748026.9</v>
      </c>
      <c r="F124" s="21">
        <v>882248.91</v>
      </c>
      <c r="G124" s="21">
        <v>0</v>
      </c>
      <c r="H124" s="21">
        <v>0</v>
      </c>
      <c r="I124" s="21">
        <v>0</v>
      </c>
      <c r="J124" s="21">
        <v>0</v>
      </c>
      <c r="K124" s="21">
        <v>787000</v>
      </c>
      <c r="L124" s="21">
        <v>935753</v>
      </c>
      <c r="M124" s="21">
        <v>935753</v>
      </c>
      <c r="N124" s="21">
        <v>1000000</v>
      </c>
      <c r="O124" s="21">
        <v>662903.82999999996</v>
      </c>
      <c r="P124" s="21">
        <v>711037.5</v>
      </c>
      <c r="Q124" s="21">
        <v>748026.9</v>
      </c>
      <c r="R124" s="21">
        <v>882248.91</v>
      </c>
      <c r="S124" s="21">
        <v>787000</v>
      </c>
      <c r="T124" s="21">
        <v>935753</v>
      </c>
      <c r="U124" s="21">
        <v>935753</v>
      </c>
      <c r="V124" s="21">
        <v>1000000</v>
      </c>
      <c r="W124" s="21">
        <v>5640.0800000000745</v>
      </c>
      <c r="X124" s="21">
        <v>0</v>
      </c>
      <c r="Y124" s="21">
        <v>0</v>
      </c>
      <c r="Z124" s="21">
        <v>0</v>
      </c>
      <c r="AB124" s="17">
        <f t="shared" si="71"/>
        <v>5.4699962623256638E-5</v>
      </c>
      <c r="AC124" s="17">
        <f t="shared" si="72"/>
        <v>5.7358849610561011E-5</v>
      </c>
      <c r="AD124" s="17">
        <f t="shared" si="73"/>
        <v>5.9469803509254137E-5</v>
      </c>
      <c r="AE124" s="17">
        <f t="shared" si="74"/>
        <v>6.3738732242696265E-5</v>
      </c>
      <c r="AF124" s="17">
        <f t="shared" si="59"/>
        <v>0</v>
      </c>
      <c r="AG124" s="17">
        <f t="shared" si="60"/>
        <v>0</v>
      </c>
      <c r="AH124" s="17">
        <f t="shared" si="61"/>
        <v>0</v>
      </c>
      <c r="AI124" s="17">
        <f t="shared" si="62"/>
        <v>0</v>
      </c>
      <c r="AJ124" s="17">
        <f t="shared" si="63"/>
        <v>0.84948400254129608</v>
      </c>
      <c r="AK124" s="17">
        <f t="shared" si="64"/>
        <v>0.75985596626460183</v>
      </c>
      <c r="AL124" s="17">
        <f t="shared" si="65"/>
        <v>0.79938498727762564</v>
      </c>
      <c r="AM124" s="17">
        <f t="shared" si="66"/>
        <v>0.88224891000000005</v>
      </c>
      <c r="AN124" s="17">
        <f t="shared" si="67"/>
        <v>0.99156363566306349</v>
      </c>
      <c r="AO124" s="17">
        <f t="shared" si="68"/>
        <v>1</v>
      </c>
      <c r="AP124" s="17">
        <f t="shared" si="69"/>
        <v>1</v>
      </c>
      <c r="AQ124" s="17">
        <f t="shared" si="70"/>
        <v>1</v>
      </c>
      <c r="AR124" s="20">
        <f t="shared" si="51"/>
        <v>0.27915106487988317</v>
      </c>
      <c r="AS124" s="20">
        <f t="shared" si="52"/>
        <v>0.29836174054471853</v>
      </c>
      <c r="AT124" s="20">
        <f t="shared" si="53"/>
        <v>0.31527197552093872</v>
      </c>
      <c r="AU124" s="20">
        <f t="shared" si="54"/>
        <v>0.37066961354100103</v>
      </c>
    </row>
    <row r="125" spans="1:47" ht="16.5" customHeight="1" x14ac:dyDescent="0.25">
      <c r="A125" s="22" t="s">
        <v>232</v>
      </c>
      <c r="B125" s="16" t="s">
        <v>233</v>
      </c>
      <c r="C125" s="21">
        <v>30424086.199999999</v>
      </c>
      <c r="D125" s="21">
        <v>41255537.689999998</v>
      </c>
      <c r="E125" s="21">
        <v>42519282.270000003</v>
      </c>
      <c r="F125" s="21">
        <v>39405958.579999998</v>
      </c>
      <c r="G125" s="21">
        <v>-3879755.88</v>
      </c>
      <c r="H125" s="21">
        <v>-2342582.4900000002</v>
      </c>
      <c r="I125" s="21">
        <v>-1528769.84</v>
      </c>
      <c r="J125" s="21">
        <v>-271814.23</v>
      </c>
      <c r="K125" s="21">
        <v>35649673.119999997</v>
      </c>
      <c r="L125" s="21">
        <v>49733548.509999998</v>
      </c>
      <c r="M125" s="21">
        <v>50547361.159999996</v>
      </c>
      <c r="N125" s="21">
        <v>45722577.770000003</v>
      </c>
      <c r="O125" s="21">
        <v>21155942.359999999</v>
      </c>
      <c r="P125" s="21">
        <v>39423738.299999997</v>
      </c>
      <c r="Q125" s="21">
        <v>21139548.129999999</v>
      </c>
      <c r="R125" s="21">
        <v>25613439.59</v>
      </c>
      <c r="S125" s="21">
        <v>39529429</v>
      </c>
      <c r="T125" s="21">
        <v>52076131</v>
      </c>
      <c r="U125" s="21">
        <v>52076131</v>
      </c>
      <c r="V125" s="21">
        <v>45994392</v>
      </c>
      <c r="W125" s="21">
        <v>9268143.8399999999</v>
      </c>
      <c r="X125" s="21">
        <v>1831799.3900000006</v>
      </c>
      <c r="Y125" s="21">
        <v>21379734.140000004</v>
      </c>
      <c r="Z125" s="21">
        <v>13792518.989999998</v>
      </c>
      <c r="AB125" s="17">
        <f t="shared" si="71"/>
        <v>2.4892850762588473E-3</v>
      </c>
      <c r="AC125" s="17">
        <f t="shared" si="72"/>
        <v>3.3280525738284428E-3</v>
      </c>
      <c r="AD125" s="17">
        <f t="shared" si="73"/>
        <v>3.3803775799391886E-3</v>
      </c>
      <c r="AE125" s="17">
        <f t="shared" si="74"/>
        <v>2.8469129451204416E-3</v>
      </c>
      <c r="AF125" s="17">
        <f t="shared" si="59"/>
        <v>-9.814854345606662E-2</v>
      </c>
      <c r="AG125" s="17">
        <f t="shared" si="60"/>
        <v>-4.4983804384392541E-2</v>
      </c>
      <c r="AH125" s="17">
        <f t="shared" si="61"/>
        <v>-2.9356440477500145E-2</v>
      </c>
      <c r="AI125" s="17">
        <f t="shared" si="62"/>
        <v>-5.9097254726184871E-3</v>
      </c>
      <c r="AJ125" s="17">
        <f t="shared" si="63"/>
        <v>0.85341837771106055</v>
      </c>
      <c r="AK125" s="17">
        <f t="shared" si="64"/>
        <v>0.82953135108999287</v>
      </c>
      <c r="AL125" s="17">
        <f t="shared" si="65"/>
        <v>0.84117709202289848</v>
      </c>
      <c r="AM125" s="17">
        <f t="shared" si="66"/>
        <v>0.86184901424904936</v>
      </c>
      <c r="AN125" s="17">
        <f t="shared" si="67"/>
        <v>0.6953682099415035</v>
      </c>
      <c r="AO125" s="17">
        <f t="shared" si="68"/>
        <v>0.95559870280289638</v>
      </c>
      <c r="AP125" s="17">
        <f t="shared" si="69"/>
        <v>0.49717556368338006</v>
      </c>
      <c r="AQ125" s="17">
        <f t="shared" si="70"/>
        <v>0.64998899945552346</v>
      </c>
      <c r="AR125" s="20">
        <f t="shared" si="51"/>
        <v>12.703602461545655</v>
      </c>
      <c r="AS125" s="20">
        <f t="shared" si="52"/>
        <v>17.311427361140076</v>
      </c>
      <c r="AT125" s="20">
        <f t="shared" si="53"/>
        <v>17.920663172668423</v>
      </c>
      <c r="AU125" s="20">
        <f t="shared" si="54"/>
        <v>16.556088959136591</v>
      </c>
    </row>
    <row r="126" spans="1:47" ht="16.5" customHeight="1" x14ac:dyDescent="0.25">
      <c r="A126" s="22" t="s">
        <v>234</v>
      </c>
      <c r="B126" s="16" t="s">
        <v>235</v>
      </c>
      <c r="C126" s="21">
        <v>4641236.3</v>
      </c>
      <c r="D126" s="21">
        <v>8608132.1600000001</v>
      </c>
      <c r="E126" s="21">
        <v>9348802.6300000008</v>
      </c>
      <c r="F126" s="21">
        <v>13118656.5</v>
      </c>
      <c r="G126" s="21">
        <v>-2356257.5499999998</v>
      </c>
      <c r="H126" s="21">
        <v>-4114195.36</v>
      </c>
      <c r="I126" s="21">
        <v>152117</v>
      </c>
      <c r="J126" s="21">
        <v>1285430</v>
      </c>
      <c r="K126" s="21">
        <v>5980309.4500000002</v>
      </c>
      <c r="L126" s="21">
        <v>10618005.640000001</v>
      </c>
      <c r="M126" s="21">
        <v>14884318</v>
      </c>
      <c r="N126" s="21">
        <v>17625410</v>
      </c>
      <c r="O126" s="21">
        <v>4546593.22</v>
      </c>
      <c r="P126" s="21">
        <v>8511817.5199999996</v>
      </c>
      <c r="Q126" s="21">
        <v>9298271.3200000003</v>
      </c>
      <c r="R126" s="21">
        <v>8177450.2400000002</v>
      </c>
      <c r="S126" s="21">
        <v>8336567</v>
      </c>
      <c r="T126" s="21">
        <v>14732201</v>
      </c>
      <c r="U126" s="21">
        <v>14732201</v>
      </c>
      <c r="V126" s="21">
        <v>16339980</v>
      </c>
      <c r="W126" s="21">
        <v>94643.080000000075</v>
      </c>
      <c r="X126" s="21">
        <v>96314.640000000596</v>
      </c>
      <c r="Y126" s="21">
        <v>50531.310000000522</v>
      </c>
      <c r="Z126" s="21">
        <v>4941206.26</v>
      </c>
      <c r="AB126" s="17">
        <f t="shared" si="71"/>
        <v>3.7974387072900256E-4</v>
      </c>
      <c r="AC126" s="17">
        <f t="shared" si="72"/>
        <v>6.9441141710989039E-4</v>
      </c>
      <c r="AD126" s="17">
        <f t="shared" si="73"/>
        <v>7.4325061766214342E-4</v>
      </c>
      <c r="AE126" s="17">
        <f t="shared" si="74"/>
        <v>9.4776714888478229E-4</v>
      </c>
      <c r="AF126" s="17">
        <f t="shared" si="59"/>
        <v>-0.28264122989715068</v>
      </c>
      <c r="AG126" s="17">
        <f t="shared" si="60"/>
        <v>-0.27926549196552503</v>
      </c>
      <c r="AH126" s="17">
        <f t="shared" si="61"/>
        <v>1.0325476824542375E-2</v>
      </c>
      <c r="AI126" s="17">
        <f t="shared" si="62"/>
        <v>7.8667782947102749E-2</v>
      </c>
      <c r="AJ126" s="17">
        <f t="shared" si="63"/>
        <v>0.7760863110520142</v>
      </c>
      <c r="AK126" s="17">
        <f t="shared" si="64"/>
        <v>0.81071082949622542</v>
      </c>
      <c r="AL126" s="17">
        <f t="shared" si="65"/>
        <v>0.62809748018014666</v>
      </c>
      <c r="AM126" s="17">
        <f t="shared" si="66"/>
        <v>0.74430362187319332</v>
      </c>
      <c r="AN126" s="17">
        <f t="shared" si="67"/>
        <v>0.97960821775008522</v>
      </c>
      <c r="AO126" s="17">
        <f t="shared" si="68"/>
        <v>0.98881120338189599</v>
      </c>
      <c r="AP126" s="17">
        <f t="shared" si="69"/>
        <v>0.99459488963454556</v>
      </c>
      <c r="AQ126" s="17">
        <f t="shared" si="70"/>
        <v>0.62334509940099436</v>
      </c>
      <c r="AR126" s="20">
        <f t="shared" si="51"/>
        <v>1.9379520718454661</v>
      </c>
      <c r="AS126" s="20">
        <f t="shared" si="52"/>
        <v>3.6120982284289753</v>
      </c>
      <c r="AT126" s="20">
        <f t="shared" si="53"/>
        <v>3.9402533169802418</v>
      </c>
      <c r="AU126" s="20">
        <f t="shared" si="54"/>
        <v>5.5116954862909839</v>
      </c>
    </row>
    <row r="127" spans="1:47" ht="16.5" customHeight="1" x14ac:dyDescent="0.25">
      <c r="A127" s="22" t="s">
        <v>236</v>
      </c>
      <c r="B127" s="16" t="s">
        <v>237</v>
      </c>
      <c r="C127" s="21">
        <v>913570</v>
      </c>
      <c r="D127" s="21">
        <v>913570</v>
      </c>
      <c r="E127" s="21">
        <v>913570</v>
      </c>
      <c r="F127" s="21">
        <v>913570</v>
      </c>
      <c r="G127" s="21">
        <v>0</v>
      </c>
      <c r="H127" s="21">
        <v>0</v>
      </c>
      <c r="I127" s="21">
        <v>0</v>
      </c>
      <c r="J127" s="21">
        <v>0</v>
      </c>
      <c r="K127" s="21">
        <v>1103570</v>
      </c>
      <c r="L127" s="21">
        <v>913570</v>
      </c>
      <c r="M127" s="21">
        <v>913570</v>
      </c>
      <c r="N127" s="21">
        <v>913570</v>
      </c>
      <c r="O127" s="21">
        <v>913570</v>
      </c>
      <c r="P127" s="21">
        <v>913570</v>
      </c>
      <c r="Q127" s="21">
        <v>913570</v>
      </c>
      <c r="R127" s="21">
        <v>913570</v>
      </c>
      <c r="S127" s="21">
        <v>1103570</v>
      </c>
      <c r="T127" s="21">
        <v>913570</v>
      </c>
      <c r="U127" s="21">
        <v>913570</v>
      </c>
      <c r="V127" s="21">
        <v>913570</v>
      </c>
      <c r="W127" s="21">
        <v>0</v>
      </c>
      <c r="X127" s="21">
        <v>0</v>
      </c>
      <c r="Y127" s="21">
        <v>0</v>
      </c>
      <c r="Z127" s="21">
        <v>0</v>
      </c>
      <c r="AB127" s="17">
        <f t="shared" si="71"/>
        <v>7.4747887320862085E-5</v>
      </c>
      <c r="AC127" s="17">
        <f t="shared" si="72"/>
        <v>7.3696991000784371E-5</v>
      </c>
      <c r="AD127" s="17">
        <f t="shared" si="73"/>
        <v>7.2630848425303023E-5</v>
      </c>
      <c r="AE127" s="17">
        <f t="shared" si="74"/>
        <v>6.600154781144476E-5</v>
      </c>
      <c r="AF127" s="17">
        <f t="shared" si="59"/>
        <v>0</v>
      </c>
      <c r="AG127" s="17">
        <f t="shared" si="60"/>
        <v>0</v>
      </c>
      <c r="AH127" s="17">
        <f t="shared" si="61"/>
        <v>0</v>
      </c>
      <c r="AI127" s="17">
        <f t="shared" si="62"/>
        <v>0</v>
      </c>
      <c r="AJ127" s="17">
        <f t="shared" si="63"/>
        <v>0.8278314923385014</v>
      </c>
      <c r="AK127" s="17">
        <f t="shared" si="64"/>
        <v>1</v>
      </c>
      <c r="AL127" s="17">
        <f t="shared" si="65"/>
        <v>1</v>
      </c>
      <c r="AM127" s="17">
        <f t="shared" si="66"/>
        <v>1</v>
      </c>
      <c r="AN127" s="17">
        <f t="shared" si="67"/>
        <v>1</v>
      </c>
      <c r="AO127" s="17">
        <f t="shared" si="68"/>
        <v>1</v>
      </c>
      <c r="AP127" s="17">
        <f t="shared" si="69"/>
        <v>1</v>
      </c>
      <c r="AQ127" s="17">
        <f t="shared" si="70"/>
        <v>1</v>
      </c>
      <c r="AR127" s="20">
        <f t="shared" si="51"/>
        <v>0.38146191226588971</v>
      </c>
      <c r="AS127" s="20">
        <f t="shared" si="52"/>
        <v>0.3833473414685421</v>
      </c>
      <c r="AT127" s="20">
        <f t="shared" si="53"/>
        <v>0.38504366444129745</v>
      </c>
      <c r="AU127" s="20">
        <f t="shared" si="54"/>
        <v>0.38382891155133564</v>
      </c>
    </row>
    <row r="128" spans="1:47" ht="16.5" customHeight="1" x14ac:dyDescent="0.25">
      <c r="A128" s="22" t="s">
        <v>239</v>
      </c>
      <c r="B128" s="16" t="s">
        <v>240</v>
      </c>
      <c r="C128" s="21">
        <v>106363174.93000001</v>
      </c>
      <c r="D128" s="21">
        <v>115146128.02</v>
      </c>
      <c r="E128" s="21">
        <v>148936163.72999999</v>
      </c>
      <c r="F128" s="21">
        <v>174290915.73999998</v>
      </c>
      <c r="G128" s="21">
        <v>19998857.260000002</v>
      </c>
      <c r="H128" s="21">
        <v>-5667255.8399999999</v>
      </c>
      <c r="I128" s="21">
        <v>35218350.299999997</v>
      </c>
      <c r="J128" s="21">
        <v>382736.93999999994</v>
      </c>
      <c r="K128" s="21">
        <v>113008322.26000001</v>
      </c>
      <c r="L128" s="21">
        <v>125589574.16</v>
      </c>
      <c r="M128" s="21">
        <v>166475180.30000001</v>
      </c>
      <c r="N128" s="21">
        <v>204586671.94</v>
      </c>
      <c r="O128" s="21">
        <v>101875396.92999999</v>
      </c>
      <c r="P128" s="21">
        <v>108139599.93000001</v>
      </c>
      <c r="Q128" s="21">
        <v>117001639.59</v>
      </c>
      <c r="R128" s="21">
        <v>150815734.44</v>
      </c>
      <c r="S128" s="21">
        <v>93009465</v>
      </c>
      <c r="T128" s="21">
        <v>131256830</v>
      </c>
      <c r="U128" s="21">
        <v>131256830</v>
      </c>
      <c r="V128" s="21">
        <v>204203935</v>
      </c>
      <c r="W128" s="21">
        <v>4487778.0000000093</v>
      </c>
      <c r="X128" s="21">
        <v>7006528.0899999887</v>
      </c>
      <c r="Y128" s="21">
        <v>31934524.139999986</v>
      </c>
      <c r="Z128" s="21">
        <v>23475181.299999982</v>
      </c>
      <c r="AB128" s="17">
        <f t="shared" si="71"/>
        <v>8.7025872289553993E-3</v>
      </c>
      <c r="AC128" s="17">
        <f t="shared" si="72"/>
        <v>9.2887498062163877E-3</v>
      </c>
      <c r="AD128" s="17">
        <f t="shared" si="73"/>
        <v>1.1840756518843375E-2</v>
      </c>
      <c r="AE128" s="17">
        <f t="shared" si="74"/>
        <v>1.2591777541200016E-2</v>
      </c>
      <c r="AF128" s="17">
        <f t="shared" si="59"/>
        <v>0.21501959246835795</v>
      </c>
      <c r="AG128" s="17">
        <f t="shared" si="60"/>
        <v>-4.3176845273499291E-2</v>
      </c>
      <c r="AH128" s="17">
        <f t="shared" si="61"/>
        <v>0.26831632532950855</v>
      </c>
      <c r="AI128" s="17">
        <f t="shared" si="62"/>
        <v>1.8742877800077651E-3</v>
      </c>
      <c r="AJ128" s="17">
        <f t="shared" si="63"/>
        <v>0.9411977171494379</v>
      </c>
      <c r="AK128" s="17">
        <f t="shared" si="64"/>
        <v>0.91684464088798368</v>
      </c>
      <c r="AL128" s="17">
        <f t="shared" si="65"/>
        <v>0.89464485613775291</v>
      </c>
      <c r="AM128" s="17">
        <f t="shared" si="66"/>
        <v>0.85191725388208583</v>
      </c>
      <c r="AN128" s="17">
        <f t="shared" si="67"/>
        <v>0.95780703234034226</v>
      </c>
      <c r="AO128" s="17">
        <f t="shared" si="68"/>
        <v>0.93915098830954169</v>
      </c>
      <c r="AP128" s="17">
        <f t="shared" si="69"/>
        <v>0.78558247144130344</v>
      </c>
      <c r="AQ128" s="17">
        <f t="shared" si="70"/>
        <v>0.86531035653619903</v>
      </c>
      <c r="AR128" s="20">
        <f t="shared" si="51"/>
        <v>44.412032031994421</v>
      </c>
      <c r="AS128" s="20">
        <f t="shared" si="52"/>
        <v>48.317000401571207</v>
      </c>
      <c r="AT128" s="20">
        <f t="shared" si="53"/>
        <v>62.772339558466513</v>
      </c>
      <c r="AU128" s="20">
        <f t="shared" si="54"/>
        <v>73.22689282897835</v>
      </c>
    </row>
    <row r="129" spans="1:47" ht="16.5" customHeight="1" x14ac:dyDescent="0.25">
      <c r="A129" s="22" t="s">
        <v>241</v>
      </c>
      <c r="B129" s="16" t="s">
        <v>242</v>
      </c>
      <c r="C129" s="21">
        <v>15813249.140000001</v>
      </c>
      <c r="D129" s="21">
        <v>20690982.25</v>
      </c>
      <c r="E129" s="21">
        <v>25328147.489999998</v>
      </c>
      <c r="F129" s="21">
        <v>31421198.07</v>
      </c>
      <c r="G129" s="21">
        <v>869100</v>
      </c>
      <c r="H129" s="21">
        <v>2047000</v>
      </c>
      <c r="I129" s="21">
        <v>6070769.4199999999</v>
      </c>
      <c r="J129" s="21">
        <v>2738994.89</v>
      </c>
      <c r="K129" s="21">
        <v>16351967</v>
      </c>
      <c r="L129" s="21">
        <v>22699417</v>
      </c>
      <c r="M129" s="21">
        <v>26723186.420000002</v>
      </c>
      <c r="N129" s="21">
        <v>33562857.890000001</v>
      </c>
      <c r="O129" s="21">
        <v>15333322.630000001</v>
      </c>
      <c r="P129" s="21">
        <v>18379087.390000001</v>
      </c>
      <c r="Q129" s="21">
        <v>20887008.050000001</v>
      </c>
      <c r="R129" s="21">
        <v>29831926.68</v>
      </c>
      <c r="S129" s="21">
        <v>15482867</v>
      </c>
      <c r="T129" s="21">
        <v>20652417</v>
      </c>
      <c r="U129" s="21">
        <v>20652417</v>
      </c>
      <c r="V129" s="21">
        <v>30823863</v>
      </c>
      <c r="W129" s="21">
        <v>479926.50999999978</v>
      </c>
      <c r="X129" s="21">
        <v>2311894.8599999994</v>
      </c>
      <c r="Y129" s="21">
        <v>4441139.4399999976</v>
      </c>
      <c r="Z129" s="21">
        <v>1589271.3900000006</v>
      </c>
      <c r="AB129" s="17">
        <f t="shared" si="71"/>
        <v>1.2938329464555966E-3</v>
      </c>
      <c r="AC129" s="17">
        <f t="shared" si="72"/>
        <v>1.669125663797672E-3</v>
      </c>
      <c r="AD129" s="17">
        <f t="shared" si="73"/>
        <v>2.0136441008788697E-3</v>
      </c>
      <c r="AE129" s="17">
        <f t="shared" si="74"/>
        <v>2.2700479511257822E-3</v>
      </c>
      <c r="AF129" s="17">
        <f t="shared" si="59"/>
        <v>5.6133014641280586E-2</v>
      </c>
      <c r="AG129" s="17">
        <f t="shared" si="60"/>
        <v>9.9116728080785893E-2</v>
      </c>
      <c r="AH129" s="17">
        <f t="shared" si="61"/>
        <v>0.29394958565866647</v>
      </c>
      <c r="AI129" s="17">
        <f t="shared" si="62"/>
        <v>8.8859559556178927E-2</v>
      </c>
      <c r="AJ129" s="17">
        <f t="shared" si="63"/>
        <v>0.96705485890474219</v>
      </c>
      <c r="AK129" s="17">
        <f t="shared" si="64"/>
        <v>0.911520425832963</v>
      </c>
      <c r="AL129" s="17">
        <f t="shared" si="65"/>
        <v>0.94779668456917487</v>
      </c>
      <c r="AM129" s="17">
        <f t="shared" si="66"/>
        <v>0.93618958710193434</v>
      </c>
      <c r="AN129" s="17">
        <f t="shared" si="67"/>
        <v>0.96965035422189017</v>
      </c>
      <c r="AO129" s="17">
        <f t="shared" si="68"/>
        <v>0.88826558197835193</v>
      </c>
      <c r="AP129" s="17">
        <f t="shared" si="69"/>
        <v>0.82465597052633088</v>
      </c>
      <c r="AQ129" s="17">
        <f t="shared" si="70"/>
        <v>0.94942040763501667</v>
      </c>
      <c r="AR129" s="20">
        <f t="shared" si="51"/>
        <v>6.6028353121067198</v>
      </c>
      <c r="AS129" s="20">
        <f t="shared" si="52"/>
        <v>8.6822389503927386</v>
      </c>
      <c r="AT129" s="20">
        <f t="shared" si="53"/>
        <v>10.675090822880842</v>
      </c>
      <c r="AU129" s="20">
        <f t="shared" si="54"/>
        <v>13.201357591478518</v>
      </c>
    </row>
    <row r="130" spans="1:47" ht="16.5" customHeight="1" x14ac:dyDescent="0.25">
      <c r="A130" s="22" t="s">
        <v>243</v>
      </c>
      <c r="B130" s="16" t="s">
        <v>244</v>
      </c>
      <c r="C130" s="21">
        <v>90549925.790000007</v>
      </c>
      <c r="D130" s="21">
        <v>94455145.769999996</v>
      </c>
      <c r="E130" s="21">
        <v>123608016.23999999</v>
      </c>
      <c r="F130" s="21">
        <v>142869717.66999999</v>
      </c>
      <c r="G130" s="21">
        <v>19129757.260000002</v>
      </c>
      <c r="H130" s="21">
        <v>-7714255.8399999999</v>
      </c>
      <c r="I130" s="21">
        <v>29147580.879999999</v>
      </c>
      <c r="J130" s="21">
        <v>-2356257.9500000002</v>
      </c>
      <c r="K130" s="21">
        <v>96656355.260000005</v>
      </c>
      <c r="L130" s="21">
        <v>102890157.16</v>
      </c>
      <c r="M130" s="21">
        <v>139751993.88</v>
      </c>
      <c r="N130" s="21">
        <v>171023814.05000001</v>
      </c>
      <c r="O130" s="21">
        <v>86542074.299999997</v>
      </c>
      <c r="P130" s="21">
        <v>89760512.540000007</v>
      </c>
      <c r="Q130" s="21">
        <v>96114631.540000007</v>
      </c>
      <c r="R130" s="21">
        <v>120983807.76000001</v>
      </c>
      <c r="S130" s="21">
        <v>77526598</v>
      </c>
      <c r="T130" s="21">
        <v>110604413</v>
      </c>
      <c r="U130" s="21">
        <v>110604413</v>
      </c>
      <c r="V130" s="21">
        <v>173380072</v>
      </c>
      <c r="W130" s="21">
        <v>4007851.4900000095</v>
      </c>
      <c r="X130" s="21">
        <v>4694633.2299999893</v>
      </c>
      <c r="Y130" s="21">
        <v>27493384.699999988</v>
      </c>
      <c r="Z130" s="21">
        <v>21885909.909999982</v>
      </c>
      <c r="AB130" s="17">
        <f t="shared" si="71"/>
        <v>7.4087542824998022E-3</v>
      </c>
      <c r="AC130" s="17">
        <f t="shared" si="72"/>
        <v>7.6196241424187159E-3</v>
      </c>
      <c r="AD130" s="17">
        <f t="shared" si="73"/>
        <v>9.8271124179645057E-3</v>
      </c>
      <c r="AE130" s="17">
        <f t="shared" si="74"/>
        <v>1.0321729590074234E-2</v>
      </c>
      <c r="AF130" s="17">
        <f t="shared" si="59"/>
        <v>0.24675089264203237</v>
      </c>
      <c r="AG130" s="17">
        <f t="shared" si="60"/>
        <v>-6.974636572593175E-2</v>
      </c>
      <c r="AH130" s="17">
        <f t="shared" si="61"/>
        <v>0.26352999929577853</v>
      </c>
      <c r="AI130" s="17">
        <f t="shared" si="62"/>
        <v>-1.3590131338738862E-2</v>
      </c>
      <c r="AJ130" s="17">
        <f t="shared" si="63"/>
        <v>0.93682330092445487</v>
      </c>
      <c r="AK130" s="17">
        <f t="shared" si="64"/>
        <v>0.91801925837392706</v>
      </c>
      <c r="AL130" s="17">
        <f t="shared" si="65"/>
        <v>0.88448123571058135</v>
      </c>
      <c r="AM130" s="17">
        <f t="shared" si="66"/>
        <v>0.83537908719677501</v>
      </c>
      <c r="AN130" s="17">
        <f t="shared" si="67"/>
        <v>0.95573876560324444</v>
      </c>
      <c r="AO130" s="17">
        <f t="shared" si="68"/>
        <v>0.95029775041127451</v>
      </c>
      <c r="AP130" s="17">
        <f t="shared" si="69"/>
        <v>0.77757603805712538</v>
      </c>
      <c r="AQ130" s="17">
        <f t="shared" si="70"/>
        <v>0.84681211479291929</v>
      </c>
      <c r="AR130" s="20">
        <f t="shared" si="51"/>
        <v>37.809196719887701</v>
      </c>
      <c r="AS130" s="20">
        <f t="shared" si="52"/>
        <v>39.634761451178463</v>
      </c>
      <c r="AT130" s="20">
        <f t="shared" si="53"/>
        <v>52.097248735585673</v>
      </c>
      <c r="AU130" s="20">
        <f t="shared" si="54"/>
        <v>60.025535237499831</v>
      </c>
    </row>
    <row r="131" spans="1:47" ht="16.5" customHeight="1" x14ac:dyDescent="0.25">
      <c r="A131" s="22" t="s">
        <v>245</v>
      </c>
      <c r="B131" s="16" t="s">
        <v>246</v>
      </c>
      <c r="C131" s="21">
        <v>3832112.34</v>
      </c>
      <c r="D131" s="21">
        <v>3830293.5</v>
      </c>
      <c r="E131" s="21">
        <v>3958458.72</v>
      </c>
      <c r="F131" s="21">
        <v>3997373.83</v>
      </c>
      <c r="G131" s="21">
        <v>474129</v>
      </c>
      <c r="H131" s="21">
        <v>-430</v>
      </c>
      <c r="I131" s="21">
        <v>104212.1</v>
      </c>
      <c r="J131" s="21">
        <v>-37000</v>
      </c>
      <c r="K131" s="21">
        <v>4036100</v>
      </c>
      <c r="L131" s="21">
        <v>4060360</v>
      </c>
      <c r="M131" s="21">
        <v>4165002.1</v>
      </c>
      <c r="N131" s="21">
        <v>4568053</v>
      </c>
      <c r="O131" s="21">
        <v>3675994.07</v>
      </c>
      <c r="P131" s="21">
        <v>3697952.64</v>
      </c>
      <c r="Q131" s="21">
        <v>3842218.5</v>
      </c>
      <c r="R131" s="21">
        <v>3993089.83</v>
      </c>
      <c r="S131" s="21">
        <v>3561971</v>
      </c>
      <c r="T131" s="21">
        <v>4060790</v>
      </c>
      <c r="U131" s="21">
        <v>4060790</v>
      </c>
      <c r="V131" s="21">
        <v>4605053</v>
      </c>
      <c r="W131" s="21">
        <v>156118.27000000002</v>
      </c>
      <c r="X131" s="21">
        <v>132340.85999999987</v>
      </c>
      <c r="Y131" s="21">
        <v>116240.2200000002</v>
      </c>
      <c r="Z131" s="21">
        <v>4284</v>
      </c>
      <c r="AB131" s="17">
        <f t="shared" si="71"/>
        <v>3.1354171151767803E-4</v>
      </c>
      <c r="AC131" s="17">
        <f t="shared" si="72"/>
        <v>3.0898683800897891E-4</v>
      </c>
      <c r="AD131" s="17">
        <f t="shared" si="73"/>
        <v>3.1470627898260562E-4</v>
      </c>
      <c r="AE131" s="17">
        <f t="shared" si="74"/>
        <v>2.8879326155736623E-4</v>
      </c>
      <c r="AF131" s="17">
        <f t="shared" si="59"/>
        <v>0.13310860756586732</v>
      </c>
      <c r="AG131" s="17">
        <f t="shared" si="60"/>
        <v>-1.0589072569623152E-4</v>
      </c>
      <c r="AH131" s="17">
        <f t="shared" si="61"/>
        <v>2.5663011384484301E-2</v>
      </c>
      <c r="AI131" s="17">
        <f t="shared" si="62"/>
        <v>-8.0346523699075783E-3</v>
      </c>
      <c r="AJ131" s="17">
        <f t="shared" si="63"/>
        <v>0.94945921557939594</v>
      </c>
      <c r="AK131" s="17">
        <f t="shared" si="64"/>
        <v>0.94333839856564439</v>
      </c>
      <c r="AL131" s="17">
        <f t="shared" si="65"/>
        <v>0.95040977770455393</v>
      </c>
      <c r="AM131" s="17">
        <f t="shared" si="66"/>
        <v>0.87507168371295163</v>
      </c>
      <c r="AN131" s="17">
        <f t="shared" si="67"/>
        <v>0.95926051844294313</v>
      </c>
      <c r="AO131" s="17">
        <f t="shared" si="68"/>
        <v>0.96544889836770997</v>
      </c>
      <c r="AP131" s="17">
        <f t="shared" si="69"/>
        <v>0.9706349798691345</v>
      </c>
      <c r="AQ131" s="17">
        <f t="shared" si="70"/>
        <v>0.99892829638102676</v>
      </c>
      <c r="AR131" s="20">
        <f t="shared" si="51"/>
        <v>1.6001016903292722</v>
      </c>
      <c r="AS131" s="20">
        <f t="shared" si="52"/>
        <v>1.6072472063106684</v>
      </c>
      <c r="AT131" s="20">
        <f t="shared" si="53"/>
        <v>1.6683773012340684</v>
      </c>
      <c r="AU131" s="20">
        <f t="shared" si="54"/>
        <v>1.6794636932393729</v>
      </c>
    </row>
    <row r="132" spans="1:47" ht="16.5" customHeight="1" x14ac:dyDescent="0.25">
      <c r="A132" s="22" t="s">
        <v>247</v>
      </c>
      <c r="B132" s="16" t="s">
        <v>248</v>
      </c>
      <c r="C132" s="21">
        <v>3832112.34</v>
      </c>
      <c r="D132" s="21">
        <v>3830293.5</v>
      </c>
      <c r="E132" s="21">
        <v>3958458.72</v>
      </c>
      <c r="F132" s="21">
        <v>3997373.83</v>
      </c>
      <c r="G132" s="21">
        <v>474129</v>
      </c>
      <c r="H132" s="21">
        <v>-430</v>
      </c>
      <c r="I132" s="21">
        <v>104212.1</v>
      </c>
      <c r="J132" s="21">
        <v>-37000</v>
      </c>
      <c r="K132" s="21">
        <v>4036100</v>
      </c>
      <c r="L132" s="21">
        <v>4060360</v>
      </c>
      <c r="M132" s="21">
        <v>4165002.1</v>
      </c>
      <c r="N132" s="21">
        <v>4568053</v>
      </c>
      <c r="O132" s="21">
        <v>3675994.07</v>
      </c>
      <c r="P132" s="21">
        <v>3697952.64</v>
      </c>
      <c r="Q132" s="21">
        <v>3842218.5</v>
      </c>
      <c r="R132" s="21">
        <v>3993089.83</v>
      </c>
      <c r="S132" s="21">
        <v>3561971</v>
      </c>
      <c r="T132" s="21">
        <v>4060790</v>
      </c>
      <c r="U132" s="21">
        <v>4060790</v>
      </c>
      <c r="V132" s="21">
        <v>4605053</v>
      </c>
      <c r="W132" s="21">
        <v>156118.27000000002</v>
      </c>
      <c r="X132" s="21">
        <v>132340.85999999987</v>
      </c>
      <c r="Y132" s="21">
        <v>116240.2200000002</v>
      </c>
      <c r="Z132" s="21">
        <v>4284</v>
      </c>
      <c r="AB132" s="17">
        <f t="shared" si="71"/>
        <v>3.1354171151767803E-4</v>
      </c>
      <c r="AC132" s="17">
        <f t="shared" si="72"/>
        <v>3.0898683800897891E-4</v>
      </c>
      <c r="AD132" s="17">
        <f t="shared" si="73"/>
        <v>3.1470627898260562E-4</v>
      </c>
      <c r="AE132" s="17">
        <f t="shared" si="74"/>
        <v>2.8879326155736623E-4</v>
      </c>
      <c r="AF132" s="17">
        <f t="shared" si="59"/>
        <v>0.13310860756586732</v>
      </c>
      <c r="AG132" s="17">
        <f t="shared" si="60"/>
        <v>-1.0589072569623152E-4</v>
      </c>
      <c r="AH132" s="17">
        <f t="shared" si="61"/>
        <v>2.5663011384484301E-2</v>
      </c>
      <c r="AI132" s="17">
        <f t="shared" si="62"/>
        <v>-8.0346523699075783E-3</v>
      </c>
      <c r="AJ132" s="17">
        <f t="shared" si="63"/>
        <v>0.94945921557939594</v>
      </c>
      <c r="AK132" s="17">
        <f t="shared" si="64"/>
        <v>0.94333839856564439</v>
      </c>
      <c r="AL132" s="17">
        <f t="shared" si="65"/>
        <v>0.95040977770455393</v>
      </c>
      <c r="AM132" s="17">
        <f t="shared" si="66"/>
        <v>0.87507168371295163</v>
      </c>
      <c r="AN132" s="17">
        <f t="shared" si="67"/>
        <v>0.95926051844294313</v>
      </c>
      <c r="AO132" s="17">
        <f t="shared" si="68"/>
        <v>0.96544889836770997</v>
      </c>
      <c r="AP132" s="17">
        <f t="shared" si="69"/>
        <v>0.9706349798691345</v>
      </c>
      <c r="AQ132" s="17">
        <f t="shared" si="70"/>
        <v>0.99892829638102676</v>
      </c>
      <c r="AR132" s="20">
        <f t="shared" si="51"/>
        <v>1.6001016903292722</v>
      </c>
      <c r="AS132" s="20">
        <f t="shared" si="52"/>
        <v>1.6072472063106684</v>
      </c>
      <c r="AT132" s="20">
        <f t="shared" si="53"/>
        <v>1.6683773012340684</v>
      </c>
      <c r="AU132" s="20">
        <f t="shared" si="54"/>
        <v>1.6794636932393729</v>
      </c>
    </row>
    <row r="133" spans="1:47" ht="16.5" customHeight="1" x14ac:dyDescent="0.25">
      <c r="A133" s="22" t="s">
        <v>251</v>
      </c>
      <c r="B133" s="16" t="s">
        <v>252</v>
      </c>
      <c r="C133" s="21">
        <v>19910212</v>
      </c>
      <c r="D133" s="21">
        <v>21886000</v>
      </c>
      <c r="E133" s="21">
        <v>21886000</v>
      </c>
      <c r="F133" s="21">
        <v>23039160</v>
      </c>
      <c r="G133" s="21">
        <v>0</v>
      </c>
      <c r="H133" s="21">
        <v>0</v>
      </c>
      <c r="I133" s="21">
        <v>0</v>
      </c>
      <c r="J133" s="21">
        <v>0</v>
      </c>
      <c r="K133" s="21">
        <v>19910212</v>
      </c>
      <c r="L133" s="21">
        <v>21886000</v>
      </c>
      <c r="M133" s="21">
        <v>21886000</v>
      </c>
      <c r="N133" s="21">
        <v>23039160</v>
      </c>
      <c r="O133" s="21">
        <v>19910212</v>
      </c>
      <c r="P133" s="21">
        <v>21886000</v>
      </c>
      <c r="Q133" s="21">
        <v>21886000</v>
      </c>
      <c r="R133" s="21">
        <v>23039160</v>
      </c>
      <c r="S133" s="21">
        <v>19910212</v>
      </c>
      <c r="T133" s="21">
        <v>21886000</v>
      </c>
      <c r="U133" s="21">
        <v>21886000</v>
      </c>
      <c r="V133" s="21">
        <v>23039160</v>
      </c>
      <c r="W133" s="21">
        <v>0</v>
      </c>
      <c r="X133" s="21">
        <v>0</v>
      </c>
      <c r="Y133" s="21">
        <v>0</v>
      </c>
      <c r="Z133" s="21">
        <v>0</v>
      </c>
      <c r="AB133" s="17">
        <f t="shared" si="71"/>
        <v>1.6290446086347802E-3</v>
      </c>
      <c r="AC133" s="17">
        <f t="shared" si="72"/>
        <v>1.7655268288616821E-3</v>
      </c>
      <c r="AD133" s="17">
        <f t="shared" si="73"/>
        <v>1.7399857138874766E-3</v>
      </c>
      <c r="AE133" s="17">
        <f t="shared" si="74"/>
        <v>1.6644813427274599E-3</v>
      </c>
      <c r="AF133" s="17">
        <f t="shared" si="59"/>
        <v>0</v>
      </c>
      <c r="AG133" s="17">
        <f t="shared" si="60"/>
        <v>0</v>
      </c>
      <c r="AH133" s="17">
        <f t="shared" si="61"/>
        <v>0</v>
      </c>
      <c r="AI133" s="17">
        <f t="shared" si="62"/>
        <v>0</v>
      </c>
      <c r="AJ133" s="17">
        <f t="shared" si="63"/>
        <v>1</v>
      </c>
      <c r="AK133" s="17">
        <f t="shared" si="64"/>
        <v>1</v>
      </c>
      <c r="AL133" s="17">
        <f t="shared" si="65"/>
        <v>1</v>
      </c>
      <c r="AM133" s="17">
        <f t="shared" si="66"/>
        <v>1</v>
      </c>
      <c r="AN133" s="17">
        <f t="shared" si="67"/>
        <v>1</v>
      </c>
      <c r="AO133" s="17">
        <f t="shared" si="68"/>
        <v>1</v>
      </c>
      <c r="AP133" s="17">
        <f t="shared" si="69"/>
        <v>1</v>
      </c>
      <c r="AQ133" s="17">
        <f t="shared" si="70"/>
        <v>1</v>
      </c>
      <c r="AR133" s="20">
        <f t="shared" si="51"/>
        <v>8.3135255570336852</v>
      </c>
      <c r="AS133" s="20">
        <f t="shared" si="52"/>
        <v>9.1836858865555051</v>
      </c>
      <c r="AT133" s="20">
        <f t="shared" si="53"/>
        <v>9.2243239598084834</v>
      </c>
      <c r="AU133" s="20">
        <f t="shared" si="54"/>
        <v>9.6797133288714274</v>
      </c>
    </row>
    <row r="134" spans="1:47" ht="16.5" customHeight="1" x14ac:dyDescent="0.25">
      <c r="A134" s="22" t="s">
        <v>253</v>
      </c>
      <c r="B134" s="16" t="s">
        <v>252</v>
      </c>
      <c r="C134" s="21">
        <v>19910212</v>
      </c>
      <c r="D134" s="21">
        <v>21886000</v>
      </c>
      <c r="E134" s="21">
        <v>21886000</v>
      </c>
      <c r="F134" s="21">
        <v>23039160</v>
      </c>
      <c r="G134" s="21">
        <v>0</v>
      </c>
      <c r="H134" s="21">
        <v>0</v>
      </c>
      <c r="I134" s="21">
        <v>0</v>
      </c>
      <c r="J134" s="21">
        <v>0</v>
      </c>
      <c r="K134" s="21">
        <v>19910212</v>
      </c>
      <c r="L134" s="21">
        <v>21886000</v>
      </c>
      <c r="M134" s="21">
        <v>21886000</v>
      </c>
      <c r="N134" s="21">
        <v>23039160</v>
      </c>
      <c r="O134" s="21">
        <v>19910212</v>
      </c>
      <c r="P134" s="21">
        <v>21886000</v>
      </c>
      <c r="Q134" s="21">
        <v>21886000</v>
      </c>
      <c r="R134" s="21">
        <v>23039160</v>
      </c>
      <c r="S134" s="21">
        <v>19910212</v>
      </c>
      <c r="T134" s="21">
        <v>21886000</v>
      </c>
      <c r="U134" s="21">
        <v>21886000</v>
      </c>
      <c r="V134" s="21">
        <v>23039160</v>
      </c>
      <c r="W134" s="21">
        <v>0</v>
      </c>
      <c r="X134" s="21">
        <v>0</v>
      </c>
      <c r="Y134" s="21">
        <v>0</v>
      </c>
      <c r="Z134" s="21">
        <v>0</v>
      </c>
      <c r="AB134" s="17">
        <f t="shared" si="71"/>
        <v>1.6290446086347802E-3</v>
      </c>
      <c r="AC134" s="17">
        <f t="shared" si="72"/>
        <v>1.7655268288616821E-3</v>
      </c>
      <c r="AD134" s="17">
        <f t="shared" si="73"/>
        <v>1.7399857138874766E-3</v>
      </c>
      <c r="AE134" s="17">
        <f t="shared" si="74"/>
        <v>1.6644813427274599E-3</v>
      </c>
      <c r="AF134" s="17">
        <f t="shared" ref="AF134:AF165" si="75">IF(S134=0,"",G134/S134)</f>
        <v>0</v>
      </c>
      <c r="AG134" s="17">
        <f t="shared" ref="AG134:AG165" si="76">IF(T134=0,"",H134/T134)</f>
        <v>0</v>
      </c>
      <c r="AH134" s="17">
        <f t="shared" ref="AH134:AH165" si="77">IF(U134=0,"",I134/U134)</f>
        <v>0</v>
      </c>
      <c r="AI134" s="17">
        <f t="shared" ref="AI134:AI165" si="78">IF(V134=0,"",J134/V134)</f>
        <v>0</v>
      </c>
      <c r="AJ134" s="17">
        <f t="shared" ref="AJ134:AJ165" si="79">IF(K134=0,"",C134/K134)</f>
        <v>1</v>
      </c>
      <c r="AK134" s="17">
        <f t="shared" ref="AK134:AK165" si="80">IF(L134=0,"",D134/L134)</f>
        <v>1</v>
      </c>
      <c r="AL134" s="17">
        <f t="shared" ref="AL134:AL165" si="81">IF(M134=0,"",E134/M134)</f>
        <v>1</v>
      </c>
      <c r="AM134" s="17">
        <f t="shared" ref="AM134:AM165" si="82">IF(N134=0,"",F134/N134)</f>
        <v>1</v>
      </c>
      <c r="AN134" s="17">
        <f t="shared" ref="AN134:AN165" si="83">IF(O134=0,"",O134/C134)</f>
        <v>1</v>
      </c>
      <c r="AO134" s="17">
        <f t="shared" ref="AO134:AO165" si="84">IF(P134=0,"",P134/D134)</f>
        <v>1</v>
      </c>
      <c r="AP134" s="17">
        <f t="shared" ref="AP134:AP165" si="85">IF(Q134=0,"",Q134/E134)</f>
        <v>1</v>
      </c>
      <c r="AQ134" s="17">
        <f t="shared" ref="AQ134:AQ165" si="86">IF(R134=0,"",R134/F134)</f>
        <v>1</v>
      </c>
      <c r="AR134" s="20">
        <f t="shared" ref="AR134:AR197" si="87">C134/AV$2</f>
        <v>8.3135255570336852</v>
      </c>
      <c r="AS134" s="20">
        <f t="shared" ref="AS134:AS197" si="88">D134/AW$2</f>
        <v>9.1836858865555051</v>
      </c>
      <c r="AT134" s="20">
        <f t="shared" ref="AT134:AT197" si="89">E134/AX$2</f>
        <v>9.2243239598084834</v>
      </c>
      <c r="AU134" s="20">
        <f t="shared" ref="AU134:AU197" si="90">F134/AY$2</f>
        <v>9.6797133288714274</v>
      </c>
    </row>
    <row r="135" spans="1:47" ht="16.5" customHeight="1" x14ac:dyDescent="0.25">
      <c r="A135" s="22" t="s">
        <v>254</v>
      </c>
      <c r="B135" s="16" t="s">
        <v>255</v>
      </c>
      <c r="C135" s="21">
        <v>4648510</v>
      </c>
      <c r="D135" s="21">
        <v>4842900</v>
      </c>
      <c r="E135" s="21">
        <v>4842900</v>
      </c>
      <c r="F135" s="21">
        <v>5303100</v>
      </c>
      <c r="G135" s="21">
        <v>0</v>
      </c>
      <c r="H135" s="21">
        <v>0</v>
      </c>
      <c r="I135" s="21">
        <v>0</v>
      </c>
      <c r="J135" s="21">
        <v>0</v>
      </c>
      <c r="K135" s="21">
        <v>4648510</v>
      </c>
      <c r="L135" s="21">
        <v>4842900</v>
      </c>
      <c r="M135" s="21">
        <v>4842900</v>
      </c>
      <c r="N135" s="21">
        <v>5303100</v>
      </c>
      <c r="O135" s="21">
        <v>4648510</v>
      </c>
      <c r="P135" s="21">
        <v>4842900</v>
      </c>
      <c r="Q135" s="21">
        <v>4842900</v>
      </c>
      <c r="R135" s="21">
        <v>5303100</v>
      </c>
      <c r="S135" s="21">
        <v>4648510</v>
      </c>
      <c r="T135" s="21">
        <v>4842900</v>
      </c>
      <c r="U135" s="21">
        <v>4842900</v>
      </c>
      <c r="V135" s="21">
        <v>5303100</v>
      </c>
      <c r="W135" s="21">
        <v>0</v>
      </c>
      <c r="X135" s="21">
        <v>0</v>
      </c>
      <c r="Y135" s="21">
        <v>0</v>
      </c>
      <c r="Z135" s="21">
        <v>0</v>
      </c>
      <c r="AB135" s="17">
        <f t="shared" si="71"/>
        <v>3.8033900159801723E-4</v>
      </c>
      <c r="AC135" s="17">
        <f t="shared" si="72"/>
        <v>3.9067302748305947E-4</v>
      </c>
      <c r="AD135" s="17">
        <f t="shared" si="73"/>
        <v>3.8502132933316549E-4</v>
      </c>
      <c r="AE135" s="17">
        <f t="shared" si="74"/>
        <v>3.8312642512218297E-4</v>
      </c>
      <c r="AF135" s="17">
        <f t="shared" si="75"/>
        <v>0</v>
      </c>
      <c r="AG135" s="17">
        <f t="shared" si="76"/>
        <v>0</v>
      </c>
      <c r="AH135" s="17">
        <f t="shared" si="77"/>
        <v>0</v>
      </c>
      <c r="AI135" s="17">
        <f t="shared" si="78"/>
        <v>0</v>
      </c>
      <c r="AJ135" s="17">
        <f t="shared" si="79"/>
        <v>1</v>
      </c>
      <c r="AK135" s="17">
        <f t="shared" si="80"/>
        <v>1</v>
      </c>
      <c r="AL135" s="17">
        <f t="shared" si="81"/>
        <v>1</v>
      </c>
      <c r="AM135" s="17">
        <f t="shared" si="82"/>
        <v>1</v>
      </c>
      <c r="AN135" s="17">
        <f t="shared" si="83"/>
        <v>1</v>
      </c>
      <c r="AO135" s="17">
        <f t="shared" si="84"/>
        <v>1</v>
      </c>
      <c r="AP135" s="17">
        <f t="shared" si="85"/>
        <v>1</v>
      </c>
      <c r="AQ135" s="17">
        <f t="shared" si="86"/>
        <v>1</v>
      </c>
      <c r="AR135" s="20">
        <f t="shared" si="87"/>
        <v>1.9409892113216403</v>
      </c>
      <c r="AS135" s="20">
        <f t="shared" si="88"/>
        <v>2.0321517125102648</v>
      </c>
      <c r="AT135" s="20">
        <f t="shared" si="89"/>
        <v>2.0411440420797087</v>
      </c>
      <c r="AU135" s="20">
        <f t="shared" si="90"/>
        <v>2.2280537899097914</v>
      </c>
    </row>
    <row r="136" spans="1:47" ht="16.5" customHeight="1" x14ac:dyDescent="0.25">
      <c r="A136" s="22" t="s">
        <v>256</v>
      </c>
      <c r="B136" s="16" t="s">
        <v>255</v>
      </c>
      <c r="C136" s="21">
        <v>4648510</v>
      </c>
      <c r="D136" s="21">
        <v>4842900</v>
      </c>
      <c r="E136" s="21">
        <v>4842900</v>
      </c>
      <c r="F136" s="21">
        <v>5303100</v>
      </c>
      <c r="G136" s="21">
        <v>0</v>
      </c>
      <c r="H136" s="21">
        <v>0</v>
      </c>
      <c r="I136" s="21">
        <v>0</v>
      </c>
      <c r="J136" s="21">
        <v>0</v>
      </c>
      <c r="K136" s="21">
        <v>4648510</v>
      </c>
      <c r="L136" s="21">
        <v>4842900</v>
      </c>
      <c r="M136" s="21">
        <v>4842900</v>
      </c>
      <c r="N136" s="21">
        <v>5303100</v>
      </c>
      <c r="O136" s="21">
        <v>4648510</v>
      </c>
      <c r="P136" s="21">
        <v>4842900</v>
      </c>
      <c r="Q136" s="21">
        <v>4842900</v>
      </c>
      <c r="R136" s="21">
        <v>5303100</v>
      </c>
      <c r="S136" s="21">
        <v>4648510</v>
      </c>
      <c r="T136" s="21">
        <v>4842900</v>
      </c>
      <c r="U136" s="21">
        <v>4842900</v>
      </c>
      <c r="V136" s="21">
        <v>5303100</v>
      </c>
      <c r="W136" s="21">
        <v>0</v>
      </c>
      <c r="X136" s="21">
        <v>0</v>
      </c>
      <c r="Y136" s="21">
        <v>0</v>
      </c>
      <c r="Z136" s="21">
        <v>0</v>
      </c>
      <c r="AB136" s="17">
        <f t="shared" si="71"/>
        <v>3.8033900159801723E-4</v>
      </c>
      <c r="AC136" s="17">
        <f t="shared" si="72"/>
        <v>3.9067302748305947E-4</v>
      </c>
      <c r="AD136" s="17">
        <f t="shared" si="73"/>
        <v>3.8502132933316549E-4</v>
      </c>
      <c r="AE136" s="17">
        <f t="shared" si="74"/>
        <v>3.8312642512218297E-4</v>
      </c>
      <c r="AF136" s="17">
        <f t="shared" si="75"/>
        <v>0</v>
      </c>
      <c r="AG136" s="17">
        <f t="shared" si="76"/>
        <v>0</v>
      </c>
      <c r="AH136" s="17">
        <f t="shared" si="77"/>
        <v>0</v>
      </c>
      <c r="AI136" s="17">
        <f t="shared" si="78"/>
        <v>0</v>
      </c>
      <c r="AJ136" s="17">
        <f t="shared" si="79"/>
        <v>1</v>
      </c>
      <c r="AK136" s="17">
        <f t="shared" si="80"/>
        <v>1</v>
      </c>
      <c r="AL136" s="17">
        <f t="shared" si="81"/>
        <v>1</v>
      </c>
      <c r="AM136" s="17">
        <f t="shared" si="82"/>
        <v>1</v>
      </c>
      <c r="AN136" s="17">
        <f t="shared" si="83"/>
        <v>1</v>
      </c>
      <c r="AO136" s="17">
        <f t="shared" si="84"/>
        <v>1</v>
      </c>
      <c r="AP136" s="17">
        <f t="shared" si="85"/>
        <v>1</v>
      </c>
      <c r="AQ136" s="17">
        <f t="shared" si="86"/>
        <v>1</v>
      </c>
      <c r="AR136" s="20">
        <f t="shared" si="87"/>
        <v>1.9409892113216403</v>
      </c>
      <c r="AS136" s="20">
        <f t="shared" si="88"/>
        <v>2.0321517125102648</v>
      </c>
      <c r="AT136" s="20">
        <f t="shared" si="89"/>
        <v>2.0411440420797087</v>
      </c>
      <c r="AU136" s="20">
        <f t="shared" si="90"/>
        <v>2.2280537899097914</v>
      </c>
    </row>
    <row r="137" spans="1:47" ht="16.5" customHeight="1" x14ac:dyDescent="0.25">
      <c r="A137" s="22" t="s">
        <v>257</v>
      </c>
      <c r="B137" s="16" t="s">
        <v>258</v>
      </c>
      <c r="C137" s="21">
        <v>1031880</v>
      </c>
      <c r="D137" s="21">
        <v>1082200</v>
      </c>
      <c r="E137" s="21">
        <v>1082200</v>
      </c>
      <c r="F137" s="21">
        <v>1155900</v>
      </c>
      <c r="G137" s="21">
        <v>0</v>
      </c>
      <c r="H137" s="21">
        <v>0</v>
      </c>
      <c r="I137" s="21">
        <v>0</v>
      </c>
      <c r="J137" s="21">
        <v>0</v>
      </c>
      <c r="K137" s="21">
        <v>1031880</v>
      </c>
      <c r="L137" s="21">
        <v>1082200</v>
      </c>
      <c r="M137" s="21">
        <v>1082200</v>
      </c>
      <c r="N137" s="21">
        <v>1155900</v>
      </c>
      <c r="O137" s="21">
        <v>1031880</v>
      </c>
      <c r="P137" s="21">
        <v>1082200</v>
      </c>
      <c r="Q137" s="21">
        <v>1082200</v>
      </c>
      <c r="R137" s="21">
        <v>1155900</v>
      </c>
      <c r="S137" s="21">
        <v>1031880</v>
      </c>
      <c r="T137" s="21">
        <v>1082200</v>
      </c>
      <c r="U137" s="21">
        <v>1082200</v>
      </c>
      <c r="V137" s="21">
        <v>1155900</v>
      </c>
      <c r="W137" s="21">
        <v>0</v>
      </c>
      <c r="X137" s="21">
        <v>0</v>
      </c>
      <c r="Y137" s="21">
        <v>0</v>
      </c>
      <c r="Z137" s="21">
        <v>0</v>
      </c>
      <c r="AB137" s="17">
        <f t="shared" si="71"/>
        <v>8.4427958414408502E-5</v>
      </c>
      <c r="AC137" s="17">
        <f t="shared" si="72"/>
        <v>8.730024372631419E-5</v>
      </c>
      <c r="AD137" s="17">
        <f t="shared" si="73"/>
        <v>8.6037308762177978E-5</v>
      </c>
      <c r="AE137" s="17">
        <f t="shared" si="74"/>
        <v>8.3508859874173845E-5</v>
      </c>
      <c r="AF137" s="17">
        <f t="shared" si="75"/>
        <v>0</v>
      </c>
      <c r="AG137" s="17">
        <f t="shared" si="76"/>
        <v>0</v>
      </c>
      <c r="AH137" s="17">
        <f t="shared" si="77"/>
        <v>0</v>
      </c>
      <c r="AI137" s="17">
        <f t="shared" si="78"/>
        <v>0</v>
      </c>
      <c r="AJ137" s="17">
        <f t="shared" si="79"/>
        <v>1</v>
      </c>
      <c r="AK137" s="17">
        <f t="shared" si="80"/>
        <v>1</v>
      </c>
      <c r="AL137" s="17">
        <f t="shared" si="81"/>
        <v>1</v>
      </c>
      <c r="AM137" s="17">
        <f t="shared" si="82"/>
        <v>1</v>
      </c>
      <c r="AN137" s="17">
        <f t="shared" si="83"/>
        <v>1</v>
      </c>
      <c r="AO137" s="17">
        <f t="shared" si="84"/>
        <v>1</v>
      </c>
      <c r="AP137" s="17">
        <f t="shared" si="85"/>
        <v>1</v>
      </c>
      <c r="AQ137" s="17">
        <f t="shared" si="86"/>
        <v>1</v>
      </c>
      <c r="AR137" s="20">
        <f t="shared" si="87"/>
        <v>0.43086235102830245</v>
      </c>
      <c r="AS137" s="20">
        <f t="shared" si="88"/>
        <v>0.45410695725259836</v>
      </c>
      <c r="AT137" s="20">
        <f t="shared" si="89"/>
        <v>0.45611639355317285</v>
      </c>
      <c r="AU137" s="20">
        <f t="shared" si="90"/>
        <v>0.48564186527818215</v>
      </c>
    </row>
    <row r="138" spans="1:47" ht="16.5" customHeight="1" x14ac:dyDescent="0.25">
      <c r="A138" s="22" t="s">
        <v>259</v>
      </c>
      <c r="B138" s="16" t="s">
        <v>258</v>
      </c>
      <c r="C138" s="21">
        <v>1031880</v>
      </c>
      <c r="D138" s="21">
        <v>1082200</v>
      </c>
      <c r="E138" s="21">
        <v>1082200</v>
      </c>
      <c r="F138" s="21">
        <v>1155900</v>
      </c>
      <c r="G138" s="21">
        <v>0</v>
      </c>
      <c r="H138" s="21">
        <v>0</v>
      </c>
      <c r="I138" s="21">
        <v>0</v>
      </c>
      <c r="J138" s="21">
        <v>0</v>
      </c>
      <c r="K138" s="21">
        <v>1031880</v>
      </c>
      <c r="L138" s="21">
        <v>1082200</v>
      </c>
      <c r="M138" s="21">
        <v>1082200</v>
      </c>
      <c r="N138" s="21">
        <v>1155900</v>
      </c>
      <c r="O138" s="21">
        <v>1031880</v>
      </c>
      <c r="P138" s="21">
        <v>1082200</v>
      </c>
      <c r="Q138" s="21">
        <v>1082200</v>
      </c>
      <c r="R138" s="21">
        <v>1155900</v>
      </c>
      <c r="S138" s="21">
        <v>1031880</v>
      </c>
      <c r="T138" s="21">
        <v>1082200</v>
      </c>
      <c r="U138" s="21">
        <v>1082200</v>
      </c>
      <c r="V138" s="21">
        <v>1155900</v>
      </c>
      <c r="W138" s="21">
        <v>0</v>
      </c>
      <c r="X138" s="21">
        <v>0</v>
      </c>
      <c r="Y138" s="21">
        <v>0</v>
      </c>
      <c r="Z138" s="21">
        <v>0</v>
      </c>
      <c r="AB138" s="17">
        <f t="shared" ref="AB138:AB169" si="91">C138/C$207</f>
        <v>8.4427958414408502E-5</v>
      </c>
      <c r="AC138" s="17">
        <f t="shared" ref="AC138:AC169" si="92">D138/D$207</f>
        <v>8.730024372631419E-5</v>
      </c>
      <c r="AD138" s="17">
        <f t="shared" ref="AD138:AD169" si="93">E138/E$207</f>
        <v>8.6037308762177978E-5</v>
      </c>
      <c r="AE138" s="17">
        <f t="shared" ref="AE138:AE169" si="94">F138/F$207</f>
        <v>8.3508859874173845E-5</v>
      </c>
      <c r="AF138" s="17">
        <f t="shared" si="75"/>
        <v>0</v>
      </c>
      <c r="AG138" s="17">
        <f t="shared" si="76"/>
        <v>0</v>
      </c>
      <c r="AH138" s="17">
        <f t="shared" si="77"/>
        <v>0</v>
      </c>
      <c r="AI138" s="17">
        <f t="shared" si="78"/>
        <v>0</v>
      </c>
      <c r="AJ138" s="17">
        <f t="shared" si="79"/>
        <v>1</v>
      </c>
      <c r="AK138" s="17">
        <f t="shared" si="80"/>
        <v>1</v>
      </c>
      <c r="AL138" s="17">
        <f t="shared" si="81"/>
        <v>1</v>
      </c>
      <c r="AM138" s="17">
        <f t="shared" si="82"/>
        <v>1</v>
      </c>
      <c r="AN138" s="17">
        <f t="shared" si="83"/>
        <v>1</v>
      </c>
      <c r="AO138" s="17">
        <f t="shared" si="84"/>
        <v>1</v>
      </c>
      <c r="AP138" s="17">
        <f t="shared" si="85"/>
        <v>1</v>
      </c>
      <c r="AQ138" s="17">
        <f t="shared" si="86"/>
        <v>1</v>
      </c>
      <c r="AR138" s="20">
        <f t="shared" si="87"/>
        <v>0.43086235102830245</v>
      </c>
      <c r="AS138" s="20">
        <f t="shared" si="88"/>
        <v>0.45410695725259836</v>
      </c>
      <c r="AT138" s="20">
        <f t="shared" si="89"/>
        <v>0.45611639355317285</v>
      </c>
      <c r="AU138" s="20">
        <f t="shared" si="90"/>
        <v>0.48564186527818215</v>
      </c>
    </row>
    <row r="139" spans="1:47" ht="16.5" customHeight="1" x14ac:dyDescent="0.25">
      <c r="A139" s="22" t="s">
        <v>260</v>
      </c>
      <c r="B139" s="16" t="s">
        <v>261</v>
      </c>
      <c r="C139" s="21">
        <v>1628750</v>
      </c>
      <c r="D139" s="21">
        <v>1695350</v>
      </c>
      <c r="E139" s="21">
        <v>1695350</v>
      </c>
      <c r="F139" s="21">
        <v>1993650</v>
      </c>
      <c r="G139" s="21">
        <v>0</v>
      </c>
      <c r="H139" s="21">
        <v>0</v>
      </c>
      <c r="I139" s="21">
        <v>0</v>
      </c>
      <c r="J139" s="21">
        <v>0</v>
      </c>
      <c r="K139" s="21">
        <v>1628750</v>
      </c>
      <c r="L139" s="21">
        <v>1695350</v>
      </c>
      <c r="M139" s="21">
        <v>1695350</v>
      </c>
      <c r="N139" s="21">
        <v>1993650</v>
      </c>
      <c r="O139" s="21">
        <v>1628750</v>
      </c>
      <c r="P139" s="21">
        <v>1695350</v>
      </c>
      <c r="Q139" s="21">
        <v>1695350</v>
      </c>
      <c r="R139" s="21">
        <v>1993650</v>
      </c>
      <c r="S139" s="21">
        <v>1628750</v>
      </c>
      <c r="T139" s="21">
        <v>1695350</v>
      </c>
      <c r="U139" s="21">
        <v>1695350</v>
      </c>
      <c r="V139" s="21">
        <v>1993650</v>
      </c>
      <c r="W139" s="21">
        <v>0</v>
      </c>
      <c r="X139" s="21">
        <v>0</v>
      </c>
      <c r="Y139" s="21">
        <v>0</v>
      </c>
      <c r="Z139" s="21">
        <v>0</v>
      </c>
      <c r="AB139" s="17">
        <f t="shared" si="91"/>
        <v>1.332635938941232E-4</v>
      </c>
      <c r="AC139" s="17">
        <f t="shared" si="92"/>
        <v>1.3676258381205576E-4</v>
      </c>
      <c r="AD139" s="17">
        <f t="shared" si="93"/>
        <v>1.3478409851225138E-4</v>
      </c>
      <c r="AE139" s="17">
        <f t="shared" si="94"/>
        <v>1.4403273508793726E-4</v>
      </c>
      <c r="AF139" s="17">
        <f t="shared" si="75"/>
        <v>0</v>
      </c>
      <c r="AG139" s="17">
        <f t="shared" si="76"/>
        <v>0</v>
      </c>
      <c r="AH139" s="17">
        <f t="shared" si="77"/>
        <v>0</v>
      </c>
      <c r="AI139" s="17">
        <f t="shared" si="78"/>
        <v>0</v>
      </c>
      <c r="AJ139" s="17">
        <f t="shared" si="79"/>
        <v>1</v>
      </c>
      <c r="AK139" s="17">
        <f t="shared" si="80"/>
        <v>1</v>
      </c>
      <c r="AL139" s="17">
        <f t="shared" si="81"/>
        <v>1</v>
      </c>
      <c r="AM139" s="17">
        <f t="shared" si="82"/>
        <v>1</v>
      </c>
      <c r="AN139" s="17">
        <f t="shared" si="83"/>
        <v>1</v>
      </c>
      <c r="AO139" s="17">
        <f t="shared" si="84"/>
        <v>1</v>
      </c>
      <c r="AP139" s="17">
        <f t="shared" si="85"/>
        <v>1</v>
      </c>
      <c r="AQ139" s="17">
        <f t="shared" si="86"/>
        <v>1</v>
      </c>
      <c r="AR139" s="20">
        <f t="shared" si="87"/>
        <v>0.68008591525889406</v>
      </c>
      <c r="AS139" s="20">
        <f t="shared" si="88"/>
        <v>0.71139367028108724</v>
      </c>
      <c r="AT139" s="20">
        <f t="shared" si="89"/>
        <v>0.71454160766066488</v>
      </c>
      <c r="AU139" s="20">
        <f t="shared" si="90"/>
        <v>0.83761562826528924</v>
      </c>
    </row>
    <row r="140" spans="1:47" ht="16.5" customHeight="1" x14ac:dyDescent="0.25">
      <c r="A140" s="22" t="s">
        <v>262</v>
      </c>
      <c r="B140" s="16" t="s">
        <v>261</v>
      </c>
      <c r="C140" s="21">
        <v>1628750</v>
      </c>
      <c r="D140" s="21">
        <v>1695350</v>
      </c>
      <c r="E140" s="21">
        <v>1695350</v>
      </c>
      <c r="F140" s="21">
        <v>1993650</v>
      </c>
      <c r="G140" s="21">
        <v>0</v>
      </c>
      <c r="H140" s="21">
        <v>0</v>
      </c>
      <c r="I140" s="21">
        <v>0</v>
      </c>
      <c r="J140" s="21">
        <v>0</v>
      </c>
      <c r="K140" s="21">
        <v>1628750</v>
      </c>
      <c r="L140" s="21">
        <v>1695350</v>
      </c>
      <c r="M140" s="21">
        <v>1695350</v>
      </c>
      <c r="N140" s="21">
        <v>1993650</v>
      </c>
      <c r="O140" s="21">
        <v>1628750</v>
      </c>
      <c r="P140" s="21">
        <v>1695350</v>
      </c>
      <c r="Q140" s="21">
        <v>1695350</v>
      </c>
      <c r="R140" s="21">
        <v>1993650</v>
      </c>
      <c r="S140" s="21">
        <v>1628750</v>
      </c>
      <c r="T140" s="21">
        <v>1695350</v>
      </c>
      <c r="U140" s="21">
        <v>1695350</v>
      </c>
      <c r="V140" s="21">
        <v>1993650</v>
      </c>
      <c r="W140" s="21">
        <v>0</v>
      </c>
      <c r="X140" s="21">
        <v>0</v>
      </c>
      <c r="Y140" s="21">
        <v>0</v>
      </c>
      <c r="Z140" s="21">
        <v>0</v>
      </c>
      <c r="AB140" s="17">
        <f t="shared" si="91"/>
        <v>1.332635938941232E-4</v>
      </c>
      <c r="AC140" s="17">
        <f t="shared" si="92"/>
        <v>1.3676258381205576E-4</v>
      </c>
      <c r="AD140" s="17">
        <f t="shared" si="93"/>
        <v>1.3478409851225138E-4</v>
      </c>
      <c r="AE140" s="17">
        <f t="shared" si="94"/>
        <v>1.4403273508793726E-4</v>
      </c>
      <c r="AF140" s="17">
        <f t="shared" si="75"/>
        <v>0</v>
      </c>
      <c r="AG140" s="17">
        <f t="shared" si="76"/>
        <v>0</v>
      </c>
      <c r="AH140" s="17">
        <f t="shared" si="77"/>
        <v>0</v>
      </c>
      <c r="AI140" s="17">
        <f t="shared" si="78"/>
        <v>0</v>
      </c>
      <c r="AJ140" s="17">
        <f t="shared" si="79"/>
        <v>1</v>
      </c>
      <c r="AK140" s="17">
        <f t="shared" si="80"/>
        <v>1</v>
      </c>
      <c r="AL140" s="17">
        <f t="shared" si="81"/>
        <v>1</v>
      </c>
      <c r="AM140" s="17">
        <f t="shared" si="82"/>
        <v>1</v>
      </c>
      <c r="AN140" s="17">
        <f t="shared" si="83"/>
        <v>1</v>
      </c>
      <c r="AO140" s="17">
        <f t="shared" si="84"/>
        <v>1</v>
      </c>
      <c r="AP140" s="17">
        <f t="shared" si="85"/>
        <v>1</v>
      </c>
      <c r="AQ140" s="17">
        <f t="shared" si="86"/>
        <v>1</v>
      </c>
      <c r="AR140" s="20">
        <f t="shared" si="87"/>
        <v>0.68008591525889406</v>
      </c>
      <c r="AS140" s="20">
        <f t="shared" si="88"/>
        <v>0.71139367028108724</v>
      </c>
      <c r="AT140" s="20">
        <f t="shared" si="89"/>
        <v>0.71454160766066488</v>
      </c>
      <c r="AU140" s="20">
        <f t="shared" si="90"/>
        <v>0.83761562826528924</v>
      </c>
    </row>
    <row r="141" spans="1:47" ht="16.5" customHeight="1" x14ac:dyDescent="0.25">
      <c r="A141" s="22" t="s">
        <v>263</v>
      </c>
      <c r="B141" s="16" t="s">
        <v>264</v>
      </c>
      <c r="C141" s="21">
        <v>2266300</v>
      </c>
      <c r="D141" s="21">
        <v>2430900</v>
      </c>
      <c r="E141" s="21">
        <v>2430900</v>
      </c>
      <c r="F141" s="21">
        <v>2702609</v>
      </c>
      <c r="G141" s="21">
        <v>0</v>
      </c>
      <c r="H141" s="21">
        <v>0</v>
      </c>
      <c r="I141" s="21">
        <v>0</v>
      </c>
      <c r="J141" s="21">
        <v>0</v>
      </c>
      <c r="K141" s="21">
        <v>2266300</v>
      </c>
      <c r="L141" s="21">
        <v>2430900</v>
      </c>
      <c r="M141" s="21">
        <v>2430900</v>
      </c>
      <c r="N141" s="21">
        <v>2702609</v>
      </c>
      <c r="O141" s="21">
        <v>2266300</v>
      </c>
      <c r="P141" s="21">
        <v>2430900</v>
      </c>
      <c r="Q141" s="21">
        <v>2430900</v>
      </c>
      <c r="R141" s="21">
        <v>2702609</v>
      </c>
      <c r="S141" s="21">
        <v>2266300</v>
      </c>
      <c r="T141" s="21">
        <v>2430900</v>
      </c>
      <c r="U141" s="21">
        <v>2430900</v>
      </c>
      <c r="V141" s="21">
        <v>2702609</v>
      </c>
      <c r="W141" s="21">
        <v>0</v>
      </c>
      <c r="X141" s="21">
        <v>0</v>
      </c>
      <c r="Y141" s="21">
        <v>0</v>
      </c>
      <c r="Z141" s="21">
        <v>0</v>
      </c>
      <c r="AB141" s="17">
        <f t="shared" si="91"/>
        <v>1.8542764871358488E-4</v>
      </c>
      <c r="AC141" s="17">
        <f t="shared" si="92"/>
        <v>1.9609883799140377E-4</v>
      </c>
      <c r="AD141" s="17">
        <f t="shared" si="93"/>
        <v>1.9326196070040512E-4</v>
      </c>
      <c r="AE141" s="17">
        <f t="shared" si="94"/>
        <v>1.952520081976651E-4</v>
      </c>
      <c r="AF141" s="17">
        <f t="shared" si="75"/>
        <v>0</v>
      </c>
      <c r="AG141" s="17">
        <f t="shared" si="76"/>
        <v>0</v>
      </c>
      <c r="AH141" s="17">
        <f t="shared" si="77"/>
        <v>0</v>
      </c>
      <c r="AI141" s="17">
        <f t="shared" si="78"/>
        <v>0</v>
      </c>
      <c r="AJ141" s="17">
        <f t="shared" si="79"/>
        <v>1</v>
      </c>
      <c r="AK141" s="17">
        <f t="shared" si="80"/>
        <v>1</v>
      </c>
      <c r="AL141" s="17">
        <f t="shared" si="81"/>
        <v>1</v>
      </c>
      <c r="AM141" s="17">
        <f t="shared" si="82"/>
        <v>1</v>
      </c>
      <c r="AN141" s="17">
        <f t="shared" si="83"/>
        <v>1</v>
      </c>
      <c r="AO141" s="17">
        <f t="shared" si="84"/>
        <v>1</v>
      </c>
      <c r="AP141" s="17">
        <f t="shared" si="85"/>
        <v>1</v>
      </c>
      <c r="AQ141" s="17">
        <f t="shared" si="86"/>
        <v>1</v>
      </c>
      <c r="AR141" s="20">
        <f t="shared" si="87"/>
        <v>0.94629544727627413</v>
      </c>
      <c r="AS141" s="20">
        <f t="shared" si="88"/>
        <v>1.0200412145493822</v>
      </c>
      <c r="AT141" s="20">
        <f t="shared" si="89"/>
        <v>1.0245549261582034</v>
      </c>
      <c r="AU141" s="20">
        <f t="shared" si="90"/>
        <v>1.1354789132949239</v>
      </c>
    </row>
    <row r="142" spans="1:47" ht="16.5" customHeight="1" x14ac:dyDescent="0.25">
      <c r="A142" s="22" t="s">
        <v>265</v>
      </c>
      <c r="B142" s="16" t="s">
        <v>264</v>
      </c>
      <c r="C142" s="21">
        <v>2266300</v>
      </c>
      <c r="D142" s="21">
        <v>2430900</v>
      </c>
      <c r="E142" s="21">
        <v>2430900</v>
      </c>
      <c r="F142" s="21">
        <v>2702609</v>
      </c>
      <c r="G142" s="21">
        <v>0</v>
      </c>
      <c r="H142" s="21">
        <v>0</v>
      </c>
      <c r="I142" s="21">
        <v>0</v>
      </c>
      <c r="J142" s="21">
        <v>0</v>
      </c>
      <c r="K142" s="21">
        <v>2266300</v>
      </c>
      <c r="L142" s="21">
        <v>2430900</v>
      </c>
      <c r="M142" s="21">
        <v>2430900</v>
      </c>
      <c r="N142" s="21">
        <v>2702609</v>
      </c>
      <c r="O142" s="21">
        <v>2266300</v>
      </c>
      <c r="P142" s="21">
        <v>2430900</v>
      </c>
      <c r="Q142" s="21">
        <v>2430900</v>
      </c>
      <c r="R142" s="21">
        <v>2702609</v>
      </c>
      <c r="S142" s="21">
        <v>2266300</v>
      </c>
      <c r="T142" s="21">
        <v>2430900</v>
      </c>
      <c r="U142" s="21">
        <v>2430900</v>
      </c>
      <c r="V142" s="21">
        <v>2702609</v>
      </c>
      <c r="W142" s="21">
        <v>0</v>
      </c>
      <c r="X142" s="21">
        <v>0</v>
      </c>
      <c r="Y142" s="21">
        <v>0</v>
      </c>
      <c r="Z142" s="21">
        <v>0</v>
      </c>
      <c r="AB142" s="17">
        <f t="shared" si="91"/>
        <v>1.8542764871358488E-4</v>
      </c>
      <c r="AC142" s="17">
        <f t="shared" si="92"/>
        <v>1.9609883799140377E-4</v>
      </c>
      <c r="AD142" s="17">
        <f t="shared" si="93"/>
        <v>1.9326196070040512E-4</v>
      </c>
      <c r="AE142" s="17">
        <f t="shared" si="94"/>
        <v>1.952520081976651E-4</v>
      </c>
      <c r="AF142" s="17">
        <f t="shared" si="75"/>
        <v>0</v>
      </c>
      <c r="AG142" s="17">
        <f t="shared" si="76"/>
        <v>0</v>
      </c>
      <c r="AH142" s="17">
        <f t="shared" si="77"/>
        <v>0</v>
      </c>
      <c r="AI142" s="17">
        <f t="shared" si="78"/>
        <v>0</v>
      </c>
      <c r="AJ142" s="17">
        <f t="shared" si="79"/>
        <v>1</v>
      </c>
      <c r="AK142" s="17">
        <f t="shared" si="80"/>
        <v>1</v>
      </c>
      <c r="AL142" s="17">
        <f t="shared" si="81"/>
        <v>1</v>
      </c>
      <c r="AM142" s="17">
        <f t="shared" si="82"/>
        <v>1</v>
      </c>
      <c r="AN142" s="17">
        <f t="shared" si="83"/>
        <v>1</v>
      </c>
      <c r="AO142" s="17">
        <f t="shared" si="84"/>
        <v>1</v>
      </c>
      <c r="AP142" s="17">
        <f t="shared" si="85"/>
        <v>1</v>
      </c>
      <c r="AQ142" s="17">
        <f t="shared" si="86"/>
        <v>1</v>
      </c>
      <c r="AR142" s="20">
        <f t="shared" si="87"/>
        <v>0.94629544727627413</v>
      </c>
      <c r="AS142" s="20">
        <f t="shared" si="88"/>
        <v>1.0200412145493822</v>
      </c>
      <c r="AT142" s="20">
        <f t="shared" si="89"/>
        <v>1.0245549261582034</v>
      </c>
      <c r="AU142" s="20">
        <f t="shared" si="90"/>
        <v>1.1354789132949239</v>
      </c>
    </row>
    <row r="143" spans="1:47" ht="16.5" customHeight="1" x14ac:dyDescent="0.25">
      <c r="A143" s="22" t="s">
        <v>266</v>
      </c>
      <c r="B143" s="16" t="s">
        <v>267</v>
      </c>
      <c r="C143" s="21">
        <v>1728750</v>
      </c>
      <c r="D143" s="21">
        <v>1811301</v>
      </c>
      <c r="E143" s="21">
        <v>1811301</v>
      </c>
      <c r="F143" s="21">
        <v>2029201</v>
      </c>
      <c r="G143" s="21">
        <v>0</v>
      </c>
      <c r="H143" s="21">
        <v>0</v>
      </c>
      <c r="I143" s="21">
        <v>0</v>
      </c>
      <c r="J143" s="21">
        <v>0</v>
      </c>
      <c r="K143" s="21">
        <v>1728750</v>
      </c>
      <c r="L143" s="21">
        <v>1811301</v>
      </c>
      <c r="M143" s="21">
        <v>1811301</v>
      </c>
      <c r="N143" s="21">
        <v>2029201</v>
      </c>
      <c r="O143" s="21">
        <v>1728750</v>
      </c>
      <c r="P143" s="21">
        <v>1811301</v>
      </c>
      <c r="Q143" s="21">
        <v>1811301</v>
      </c>
      <c r="R143" s="21">
        <v>2029201</v>
      </c>
      <c r="S143" s="21">
        <v>1728750</v>
      </c>
      <c r="T143" s="21">
        <v>1811301</v>
      </c>
      <c r="U143" s="21">
        <v>1811301</v>
      </c>
      <c r="V143" s="21">
        <v>2029201</v>
      </c>
      <c r="W143" s="21">
        <v>0</v>
      </c>
      <c r="X143" s="21">
        <v>0</v>
      </c>
      <c r="Y143" s="21">
        <v>0</v>
      </c>
      <c r="Z143" s="21">
        <v>0</v>
      </c>
      <c r="AB143" s="17">
        <f t="shared" si="91"/>
        <v>1.4144554900657897E-4</v>
      </c>
      <c r="AC143" s="17">
        <f t="shared" si="92"/>
        <v>1.4611626202339366E-4</v>
      </c>
      <c r="AD143" s="17">
        <f t="shared" si="93"/>
        <v>1.4400246109613909E-4</v>
      </c>
      <c r="AE143" s="17">
        <f t="shared" si="94"/>
        <v>1.4660114366773374E-4</v>
      </c>
      <c r="AF143" s="17">
        <f t="shared" si="75"/>
        <v>0</v>
      </c>
      <c r="AG143" s="17">
        <f t="shared" si="76"/>
        <v>0</v>
      </c>
      <c r="AH143" s="17">
        <f t="shared" si="77"/>
        <v>0</v>
      </c>
      <c r="AI143" s="17">
        <f t="shared" si="78"/>
        <v>0</v>
      </c>
      <c r="AJ143" s="17">
        <f t="shared" si="79"/>
        <v>1</v>
      </c>
      <c r="AK143" s="17">
        <f t="shared" si="80"/>
        <v>1</v>
      </c>
      <c r="AL143" s="17">
        <f t="shared" si="81"/>
        <v>1</v>
      </c>
      <c r="AM143" s="17">
        <f t="shared" si="82"/>
        <v>1</v>
      </c>
      <c r="AN143" s="17">
        <f t="shared" si="83"/>
        <v>1</v>
      </c>
      <c r="AO143" s="17">
        <f t="shared" si="84"/>
        <v>1</v>
      </c>
      <c r="AP143" s="17">
        <f t="shared" si="85"/>
        <v>1</v>
      </c>
      <c r="AQ143" s="17">
        <f t="shared" si="86"/>
        <v>1</v>
      </c>
      <c r="AR143" s="20">
        <f t="shared" si="87"/>
        <v>0.72184099831392978</v>
      </c>
      <c r="AS143" s="20">
        <f t="shared" si="88"/>
        <v>0.76004840674421426</v>
      </c>
      <c r="AT143" s="20">
        <f t="shared" si="89"/>
        <v>0.76341164272708883</v>
      </c>
      <c r="AU143" s="20">
        <f t="shared" si="90"/>
        <v>0.85255208812557537</v>
      </c>
    </row>
    <row r="144" spans="1:47" ht="16.5" customHeight="1" x14ac:dyDescent="0.25">
      <c r="A144" s="22" t="s">
        <v>268</v>
      </c>
      <c r="B144" s="16" t="s">
        <v>350</v>
      </c>
      <c r="C144" s="21">
        <v>1728750</v>
      </c>
      <c r="D144" s="21">
        <v>1811301</v>
      </c>
      <c r="E144" s="21">
        <v>1811301</v>
      </c>
      <c r="F144" s="21">
        <v>2029201</v>
      </c>
      <c r="G144" s="21">
        <v>0</v>
      </c>
      <c r="H144" s="21">
        <v>0</v>
      </c>
      <c r="I144" s="21">
        <v>0</v>
      </c>
      <c r="J144" s="21">
        <v>0</v>
      </c>
      <c r="K144" s="21">
        <v>1728750</v>
      </c>
      <c r="L144" s="21">
        <v>1811301</v>
      </c>
      <c r="M144" s="21">
        <v>1811301</v>
      </c>
      <c r="N144" s="21">
        <v>2029201</v>
      </c>
      <c r="O144" s="21">
        <v>1728750</v>
      </c>
      <c r="P144" s="21">
        <v>1811301</v>
      </c>
      <c r="Q144" s="21">
        <v>1811301</v>
      </c>
      <c r="R144" s="21">
        <v>2029201</v>
      </c>
      <c r="S144" s="21">
        <v>1728750</v>
      </c>
      <c r="T144" s="21">
        <v>1811301</v>
      </c>
      <c r="U144" s="21">
        <v>1811301</v>
      </c>
      <c r="V144" s="21">
        <v>2029201</v>
      </c>
      <c r="W144" s="21">
        <v>0</v>
      </c>
      <c r="X144" s="21">
        <v>0</v>
      </c>
      <c r="Y144" s="21">
        <v>0</v>
      </c>
      <c r="Z144" s="21">
        <v>0</v>
      </c>
      <c r="AB144" s="17">
        <f t="shared" si="91"/>
        <v>1.4144554900657897E-4</v>
      </c>
      <c r="AC144" s="17">
        <f t="shared" si="92"/>
        <v>1.4611626202339366E-4</v>
      </c>
      <c r="AD144" s="17">
        <f t="shared" si="93"/>
        <v>1.4400246109613909E-4</v>
      </c>
      <c r="AE144" s="17">
        <f t="shared" si="94"/>
        <v>1.4660114366773374E-4</v>
      </c>
      <c r="AF144" s="17">
        <f t="shared" si="75"/>
        <v>0</v>
      </c>
      <c r="AG144" s="17">
        <f t="shared" si="76"/>
        <v>0</v>
      </c>
      <c r="AH144" s="17">
        <f t="shared" si="77"/>
        <v>0</v>
      </c>
      <c r="AI144" s="17">
        <f t="shared" si="78"/>
        <v>0</v>
      </c>
      <c r="AJ144" s="17">
        <f t="shared" si="79"/>
        <v>1</v>
      </c>
      <c r="AK144" s="17">
        <f t="shared" si="80"/>
        <v>1</v>
      </c>
      <c r="AL144" s="17">
        <f t="shared" si="81"/>
        <v>1</v>
      </c>
      <c r="AM144" s="17">
        <f t="shared" si="82"/>
        <v>1</v>
      </c>
      <c r="AN144" s="17">
        <f t="shared" si="83"/>
        <v>1</v>
      </c>
      <c r="AO144" s="17">
        <f t="shared" si="84"/>
        <v>1</v>
      </c>
      <c r="AP144" s="17">
        <f t="shared" si="85"/>
        <v>1</v>
      </c>
      <c r="AQ144" s="17">
        <f t="shared" si="86"/>
        <v>1</v>
      </c>
      <c r="AR144" s="20">
        <f t="shared" si="87"/>
        <v>0.72184099831392978</v>
      </c>
      <c r="AS144" s="20">
        <f t="shared" si="88"/>
        <v>0.76004840674421426</v>
      </c>
      <c r="AT144" s="20">
        <f t="shared" si="89"/>
        <v>0.76341164272708883</v>
      </c>
      <c r="AU144" s="20">
        <f t="shared" si="90"/>
        <v>0.85255208812557537</v>
      </c>
    </row>
    <row r="145" spans="1:47" ht="16.5" customHeight="1" x14ac:dyDescent="0.25">
      <c r="A145" s="22" t="s">
        <v>269</v>
      </c>
      <c r="B145" s="16" t="s">
        <v>270</v>
      </c>
      <c r="C145" s="21">
        <v>1448366.27</v>
      </c>
      <c r="D145" s="21">
        <v>1461943.95</v>
      </c>
      <c r="E145" s="21">
        <v>1524553.23</v>
      </c>
      <c r="F145" s="21">
        <v>2850105.33</v>
      </c>
      <c r="G145" s="21">
        <v>565400</v>
      </c>
      <c r="H145" s="21">
        <v>-37536.22</v>
      </c>
      <c r="I145" s="21">
        <v>-1028</v>
      </c>
      <c r="J145" s="21">
        <v>142207.57</v>
      </c>
      <c r="K145" s="21">
        <v>1551974</v>
      </c>
      <c r="L145" s="21">
        <v>1611560.78</v>
      </c>
      <c r="M145" s="21">
        <v>1648069</v>
      </c>
      <c r="N145" s="21">
        <v>3229518.5700000003</v>
      </c>
      <c r="O145" s="21">
        <v>1446712.17</v>
      </c>
      <c r="P145" s="21">
        <v>1461943.95</v>
      </c>
      <c r="Q145" s="21">
        <v>1524553.23</v>
      </c>
      <c r="R145" s="21">
        <v>2824262.92</v>
      </c>
      <c r="S145" s="21">
        <v>986574</v>
      </c>
      <c r="T145" s="21">
        <v>1649097</v>
      </c>
      <c r="U145" s="21">
        <v>1649097</v>
      </c>
      <c r="V145" s="21">
        <v>3087311</v>
      </c>
      <c r="W145" s="21">
        <v>1654.1000000000931</v>
      </c>
      <c r="X145" s="21">
        <v>0</v>
      </c>
      <c r="Y145" s="21">
        <v>0</v>
      </c>
      <c r="Z145" s="21">
        <v>25842.409999999916</v>
      </c>
      <c r="AB145" s="17">
        <f t="shared" si="91"/>
        <v>1.1850467807534981E-4</v>
      </c>
      <c r="AC145" s="17">
        <f t="shared" si="92"/>
        <v>1.1793389682980085E-4</v>
      </c>
      <c r="AD145" s="17">
        <f t="shared" si="93"/>
        <v>1.2120537513757692E-4</v>
      </c>
      <c r="AE145" s="17">
        <f t="shared" si="94"/>
        <v>2.0590799085526949E-4</v>
      </c>
      <c r="AF145" s="17">
        <f t="shared" si="75"/>
        <v>0.57309436494373456</v>
      </c>
      <c r="AG145" s="17">
        <f t="shared" si="76"/>
        <v>-2.2761681089711522E-2</v>
      </c>
      <c r="AH145" s="17">
        <f t="shared" si="77"/>
        <v>-6.2337145722780407E-4</v>
      </c>
      <c r="AI145" s="17">
        <f t="shared" si="78"/>
        <v>4.6061951646594726E-2</v>
      </c>
      <c r="AJ145" s="17">
        <f t="shared" si="79"/>
        <v>0.93324132363042167</v>
      </c>
      <c r="AK145" s="17">
        <f t="shared" si="80"/>
        <v>0.9071602933896169</v>
      </c>
      <c r="AL145" s="17">
        <f t="shared" si="81"/>
        <v>0.92505424833547623</v>
      </c>
      <c r="AM145" s="17">
        <f t="shared" si="82"/>
        <v>0.8825170898459952</v>
      </c>
      <c r="AN145" s="17">
        <f t="shared" si="83"/>
        <v>0.99885795462497196</v>
      </c>
      <c r="AO145" s="17">
        <f t="shared" si="84"/>
        <v>1</v>
      </c>
      <c r="AP145" s="17">
        <f t="shared" si="85"/>
        <v>1</v>
      </c>
      <c r="AQ145" s="17">
        <f t="shared" si="86"/>
        <v>0.99093282282307782</v>
      </c>
      <c r="AR145" s="20">
        <f t="shared" si="87"/>
        <v>0.60476653897962274</v>
      </c>
      <c r="AS145" s="20">
        <f t="shared" si="88"/>
        <v>0.61345307596409604</v>
      </c>
      <c r="AT145" s="20">
        <f t="shared" si="89"/>
        <v>0.64255564687436784</v>
      </c>
      <c r="AU145" s="20">
        <f t="shared" si="90"/>
        <v>1.1974482815991772</v>
      </c>
    </row>
    <row r="146" spans="1:47" ht="16.5" customHeight="1" x14ac:dyDescent="0.25">
      <c r="A146" s="22" t="s">
        <v>271</v>
      </c>
      <c r="B146" s="16" t="s">
        <v>272</v>
      </c>
      <c r="C146" s="21">
        <v>1448366.27</v>
      </c>
      <c r="D146" s="21">
        <v>1461943.95</v>
      </c>
      <c r="E146" s="21">
        <v>1524553.23</v>
      </c>
      <c r="F146" s="21">
        <v>1715643.49</v>
      </c>
      <c r="G146" s="21">
        <v>565400</v>
      </c>
      <c r="H146" s="21">
        <v>-37536.22</v>
      </c>
      <c r="I146" s="21">
        <v>-1028</v>
      </c>
      <c r="J146" s="21">
        <v>167153.59</v>
      </c>
      <c r="K146" s="21">
        <v>1551974</v>
      </c>
      <c r="L146" s="21">
        <v>1611560.78</v>
      </c>
      <c r="M146" s="21">
        <v>1648069</v>
      </c>
      <c r="N146" s="21">
        <v>1819590.59</v>
      </c>
      <c r="O146" s="21">
        <v>1446712.17</v>
      </c>
      <c r="P146" s="21">
        <v>1461943.95</v>
      </c>
      <c r="Q146" s="21">
        <v>1524553.23</v>
      </c>
      <c r="R146" s="21">
        <v>1715016.08</v>
      </c>
      <c r="S146" s="21">
        <v>986574</v>
      </c>
      <c r="T146" s="21">
        <v>1649097</v>
      </c>
      <c r="U146" s="21">
        <v>1649097</v>
      </c>
      <c r="V146" s="21">
        <v>1652437</v>
      </c>
      <c r="W146" s="21">
        <v>1654.1000000000931</v>
      </c>
      <c r="X146" s="21">
        <v>0</v>
      </c>
      <c r="Y146" s="21">
        <v>0</v>
      </c>
      <c r="Z146" s="21">
        <v>627.40999999991618</v>
      </c>
      <c r="AB146" s="17">
        <f t="shared" si="91"/>
        <v>1.1850467807534981E-4</v>
      </c>
      <c r="AC146" s="17">
        <f t="shared" si="92"/>
        <v>1.1793389682980085E-4</v>
      </c>
      <c r="AD146" s="17">
        <f t="shared" si="93"/>
        <v>1.2120537513757692E-4</v>
      </c>
      <c r="AE146" s="17">
        <f t="shared" si="94"/>
        <v>1.2394794688160617E-4</v>
      </c>
      <c r="AF146" s="17">
        <f t="shared" si="75"/>
        <v>0.57309436494373456</v>
      </c>
      <c r="AG146" s="17">
        <f t="shared" si="76"/>
        <v>-2.2761681089711522E-2</v>
      </c>
      <c r="AH146" s="17">
        <f t="shared" si="77"/>
        <v>-6.2337145722780407E-4</v>
      </c>
      <c r="AI146" s="17">
        <f t="shared" si="78"/>
        <v>0.10115580200636998</v>
      </c>
      <c r="AJ146" s="17">
        <f t="shared" si="79"/>
        <v>0.93324132363042167</v>
      </c>
      <c r="AK146" s="17">
        <f t="shared" si="80"/>
        <v>0.9071602933896169</v>
      </c>
      <c r="AL146" s="17">
        <f t="shared" si="81"/>
        <v>0.92505424833547623</v>
      </c>
      <c r="AM146" s="17">
        <f t="shared" si="82"/>
        <v>0.94287335812173001</v>
      </c>
      <c r="AN146" s="17">
        <f t="shared" si="83"/>
        <v>0.99885795462497196</v>
      </c>
      <c r="AO146" s="17">
        <f t="shared" si="84"/>
        <v>1</v>
      </c>
      <c r="AP146" s="17">
        <f t="shared" si="85"/>
        <v>1</v>
      </c>
      <c r="AQ146" s="17">
        <f t="shared" si="86"/>
        <v>0.99963430048045709</v>
      </c>
      <c r="AR146" s="20">
        <f t="shared" si="87"/>
        <v>0.60476653897962274</v>
      </c>
      <c r="AS146" s="20">
        <f t="shared" si="88"/>
        <v>0.61345307596409604</v>
      </c>
      <c r="AT146" s="20">
        <f t="shared" si="89"/>
        <v>0.64255564687436784</v>
      </c>
      <c r="AU146" s="20">
        <f t="shared" si="90"/>
        <v>0.72081348268532763</v>
      </c>
    </row>
    <row r="147" spans="1:47" ht="16.5" customHeight="1" x14ac:dyDescent="0.25">
      <c r="A147" s="22" t="s">
        <v>361</v>
      </c>
      <c r="B147" s="16" t="s">
        <v>362</v>
      </c>
      <c r="C147" s="21">
        <v>0</v>
      </c>
      <c r="D147" s="21">
        <v>0</v>
      </c>
      <c r="E147" s="21">
        <v>0</v>
      </c>
      <c r="F147" s="21">
        <v>1134461.8400000001</v>
      </c>
      <c r="G147" s="21">
        <v>0</v>
      </c>
      <c r="H147" s="21">
        <v>0</v>
      </c>
      <c r="I147" s="21">
        <v>0</v>
      </c>
      <c r="J147" s="21">
        <v>-24946.02</v>
      </c>
      <c r="K147" s="21">
        <v>0</v>
      </c>
      <c r="L147" s="21">
        <v>0</v>
      </c>
      <c r="M147" s="21">
        <v>0</v>
      </c>
      <c r="N147" s="21">
        <v>1409927.98</v>
      </c>
      <c r="O147" s="21">
        <v>0</v>
      </c>
      <c r="P147" s="21">
        <v>0</v>
      </c>
      <c r="Q147" s="21">
        <v>0</v>
      </c>
      <c r="R147" s="21">
        <v>1109246.8400000001</v>
      </c>
      <c r="S147" s="21">
        <v>0</v>
      </c>
      <c r="T147" s="21">
        <v>0</v>
      </c>
      <c r="U147" s="21">
        <v>0</v>
      </c>
      <c r="V147" s="21">
        <v>1434874</v>
      </c>
      <c r="W147" s="21">
        <v>0</v>
      </c>
      <c r="X147" s="21">
        <v>0</v>
      </c>
      <c r="Y147" s="21">
        <v>0</v>
      </c>
      <c r="Z147" s="21">
        <v>25215</v>
      </c>
      <c r="AB147" s="17">
        <f t="shared" si="91"/>
        <v>0</v>
      </c>
      <c r="AC147" s="17">
        <f t="shared" si="92"/>
        <v>0</v>
      </c>
      <c r="AD147" s="17">
        <f t="shared" si="93"/>
        <v>0</v>
      </c>
      <c r="AE147" s="17">
        <f t="shared" si="94"/>
        <v>8.1960043973663315E-5</v>
      </c>
      <c r="AF147" s="17" t="str">
        <f t="shared" si="75"/>
        <v/>
      </c>
      <c r="AG147" s="17" t="str">
        <f t="shared" si="76"/>
        <v/>
      </c>
      <c r="AH147" s="17" t="str">
        <f t="shared" si="77"/>
        <v/>
      </c>
      <c r="AI147" s="17">
        <f t="shared" si="78"/>
        <v>-1.7385512595531036E-2</v>
      </c>
      <c r="AJ147" s="17" t="str">
        <f t="shared" si="79"/>
        <v/>
      </c>
      <c r="AK147" s="17" t="str">
        <f t="shared" si="80"/>
        <v/>
      </c>
      <c r="AL147" s="17" t="str">
        <f t="shared" si="81"/>
        <v/>
      </c>
      <c r="AM147" s="17">
        <f t="shared" si="82"/>
        <v>0.80462396384246526</v>
      </c>
      <c r="AN147" s="17" t="str">
        <f t="shared" si="83"/>
        <v/>
      </c>
      <c r="AO147" s="17" t="str">
        <f t="shared" si="84"/>
        <v/>
      </c>
      <c r="AP147" s="17" t="str">
        <f t="shared" si="85"/>
        <v/>
      </c>
      <c r="AQ147" s="17">
        <f t="shared" si="86"/>
        <v>0.97777360232760235</v>
      </c>
      <c r="AR147" s="20">
        <f t="shared" si="87"/>
        <v>0</v>
      </c>
      <c r="AS147" s="20">
        <f t="shared" si="88"/>
        <v>0</v>
      </c>
      <c r="AT147" s="20">
        <f t="shared" si="89"/>
        <v>0</v>
      </c>
      <c r="AU147" s="20">
        <f t="shared" si="90"/>
        <v>0.47663479891384952</v>
      </c>
    </row>
    <row r="148" spans="1:47" ht="16.5" customHeight="1" x14ac:dyDescent="0.25">
      <c r="A148" s="22" t="s">
        <v>273</v>
      </c>
      <c r="B148" s="16" t="s">
        <v>274</v>
      </c>
      <c r="C148" s="21">
        <v>3385277.32</v>
      </c>
      <c r="D148" s="21">
        <v>7777033.8099999996</v>
      </c>
      <c r="E148" s="21">
        <v>7641743.6200000001</v>
      </c>
      <c r="F148" s="21">
        <v>9080852.9499999993</v>
      </c>
      <c r="G148" s="21">
        <v>1895078.18</v>
      </c>
      <c r="H148" s="21">
        <v>3962017.08</v>
      </c>
      <c r="I148" s="21">
        <v>3870147</v>
      </c>
      <c r="J148" s="21">
        <v>5420005</v>
      </c>
      <c r="K148" s="21">
        <v>4610352.18</v>
      </c>
      <c r="L148" s="21">
        <v>8167455.0800000001</v>
      </c>
      <c r="M148" s="21">
        <v>8075585</v>
      </c>
      <c r="N148" s="21">
        <v>9826216</v>
      </c>
      <c r="O148" s="21">
        <v>2697436.67</v>
      </c>
      <c r="P148" s="21">
        <v>6556257.0099999998</v>
      </c>
      <c r="Q148" s="21">
        <v>5823950.4400000004</v>
      </c>
      <c r="R148" s="21">
        <v>6608363.8200000003</v>
      </c>
      <c r="S148" s="21">
        <v>2715274</v>
      </c>
      <c r="T148" s="21">
        <v>4205438</v>
      </c>
      <c r="U148" s="21">
        <v>4205438</v>
      </c>
      <c r="V148" s="21">
        <v>4406211</v>
      </c>
      <c r="W148" s="21">
        <v>687840.64999999991</v>
      </c>
      <c r="X148" s="21">
        <v>1220776.7999999998</v>
      </c>
      <c r="Y148" s="21">
        <v>1817793.1799999997</v>
      </c>
      <c r="Z148" s="21">
        <v>2472489.129999999</v>
      </c>
      <c r="AB148" s="17">
        <f t="shared" si="91"/>
        <v>2.7698187075454533E-4</v>
      </c>
      <c r="AC148" s="17">
        <f t="shared" si="92"/>
        <v>6.2736735084160575E-4</v>
      </c>
      <c r="AD148" s="17">
        <f t="shared" si="93"/>
        <v>6.0753562679296213E-4</v>
      </c>
      <c r="AE148" s="17">
        <f t="shared" si="94"/>
        <v>6.5605301197294583E-4</v>
      </c>
      <c r="AF148" s="17">
        <f t="shared" si="75"/>
        <v>0.69793257697013267</v>
      </c>
      <c r="AG148" s="17">
        <f t="shared" si="76"/>
        <v>0.94211758204496177</v>
      </c>
      <c r="AH148" s="17">
        <f t="shared" si="77"/>
        <v>0.92027203825142589</v>
      </c>
      <c r="AI148" s="17">
        <f t="shared" si="78"/>
        <v>1.2300829442802443</v>
      </c>
      <c r="AJ148" s="17">
        <f t="shared" si="79"/>
        <v>0.73427738008509369</v>
      </c>
      <c r="AK148" s="17">
        <f t="shared" si="80"/>
        <v>0.95219792870902442</v>
      </c>
      <c r="AL148" s="17">
        <f t="shared" si="81"/>
        <v>0.94627740529014304</v>
      </c>
      <c r="AM148" s="17">
        <f t="shared" si="82"/>
        <v>0.9241454645409789</v>
      </c>
      <c r="AN148" s="17">
        <f t="shared" si="83"/>
        <v>0.7968140908467729</v>
      </c>
      <c r="AO148" s="17">
        <f t="shared" si="84"/>
        <v>0.84302796801136703</v>
      </c>
      <c r="AP148" s="17">
        <f t="shared" si="85"/>
        <v>0.76212324432836709</v>
      </c>
      <c r="AQ148" s="17">
        <f t="shared" si="86"/>
        <v>0.72772501177876703</v>
      </c>
      <c r="AR148" s="20">
        <f t="shared" si="87"/>
        <v>1.4135253566092867</v>
      </c>
      <c r="AS148" s="20">
        <f t="shared" si="88"/>
        <v>3.2633571982163021</v>
      </c>
      <c r="AT148" s="20">
        <f t="shared" si="89"/>
        <v>3.2207766960010789</v>
      </c>
      <c r="AU148" s="20">
        <f t="shared" si="90"/>
        <v>3.8152455791633209</v>
      </c>
    </row>
    <row r="149" spans="1:47" ht="16.5" customHeight="1" x14ac:dyDescent="0.25">
      <c r="A149" s="22" t="s">
        <v>275</v>
      </c>
      <c r="B149" s="16" t="s">
        <v>274</v>
      </c>
      <c r="C149" s="21">
        <v>3385277.32</v>
      </c>
      <c r="D149" s="21">
        <v>7777033.8099999996</v>
      </c>
      <c r="E149" s="21">
        <v>7641743.6200000001</v>
      </c>
      <c r="F149" s="21">
        <v>9080852.9499999993</v>
      </c>
      <c r="G149" s="21">
        <v>1895078.18</v>
      </c>
      <c r="H149" s="21">
        <v>3962017.08</v>
      </c>
      <c r="I149" s="21">
        <v>3870147</v>
      </c>
      <c r="J149" s="21">
        <v>5420005</v>
      </c>
      <c r="K149" s="21">
        <v>4610352.18</v>
      </c>
      <c r="L149" s="21">
        <v>8167455.0800000001</v>
      </c>
      <c r="M149" s="21">
        <v>8075585</v>
      </c>
      <c r="N149" s="21">
        <v>9826216</v>
      </c>
      <c r="O149" s="21">
        <v>2697436.67</v>
      </c>
      <c r="P149" s="21">
        <v>6556257.0099999998</v>
      </c>
      <c r="Q149" s="21">
        <v>5823950.4400000004</v>
      </c>
      <c r="R149" s="21">
        <v>6608363.8200000003</v>
      </c>
      <c r="S149" s="21">
        <v>2715274</v>
      </c>
      <c r="T149" s="21">
        <v>4205438</v>
      </c>
      <c r="U149" s="21">
        <v>4205438</v>
      </c>
      <c r="V149" s="21">
        <v>4406211</v>
      </c>
      <c r="W149" s="21">
        <v>687840.64999999991</v>
      </c>
      <c r="X149" s="21">
        <v>1220776.7999999998</v>
      </c>
      <c r="Y149" s="21">
        <v>1817793.1799999997</v>
      </c>
      <c r="Z149" s="21">
        <v>2472489.129999999</v>
      </c>
      <c r="AB149" s="17">
        <f t="shared" si="91"/>
        <v>2.7698187075454533E-4</v>
      </c>
      <c r="AC149" s="17">
        <f t="shared" si="92"/>
        <v>6.2736735084160575E-4</v>
      </c>
      <c r="AD149" s="17">
        <f t="shared" si="93"/>
        <v>6.0753562679296213E-4</v>
      </c>
      <c r="AE149" s="17">
        <f t="shared" si="94"/>
        <v>6.5605301197294583E-4</v>
      </c>
      <c r="AF149" s="17">
        <f t="shared" si="75"/>
        <v>0.69793257697013267</v>
      </c>
      <c r="AG149" s="17">
        <f t="shared" si="76"/>
        <v>0.94211758204496177</v>
      </c>
      <c r="AH149" s="17">
        <f t="shared" si="77"/>
        <v>0.92027203825142589</v>
      </c>
      <c r="AI149" s="17">
        <f t="shared" si="78"/>
        <v>1.2300829442802443</v>
      </c>
      <c r="AJ149" s="17">
        <f t="shared" si="79"/>
        <v>0.73427738008509369</v>
      </c>
      <c r="AK149" s="17">
        <f t="shared" si="80"/>
        <v>0.95219792870902442</v>
      </c>
      <c r="AL149" s="17">
        <f t="shared" si="81"/>
        <v>0.94627740529014304</v>
      </c>
      <c r="AM149" s="17">
        <f t="shared" si="82"/>
        <v>0.9241454645409789</v>
      </c>
      <c r="AN149" s="17">
        <f t="shared" si="83"/>
        <v>0.7968140908467729</v>
      </c>
      <c r="AO149" s="17">
        <f t="shared" si="84"/>
        <v>0.84302796801136703</v>
      </c>
      <c r="AP149" s="17">
        <f t="shared" si="85"/>
        <v>0.76212324432836709</v>
      </c>
      <c r="AQ149" s="17">
        <f t="shared" si="86"/>
        <v>0.72772501177876703</v>
      </c>
      <c r="AR149" s="20">
        <f t="shared" si="87"/>
        <v>1.4135253566092867</v>
      </c>
      <c r="AS149" s="20">
        <f t="shared" si="88"/>
        <v>3.2633571982163021</v>
      </c>
      <c r="AT149" s="20">
        <f t="shared" si="89"/>
        <v>3.2207766960010789</v>
      </c>
      <c r="AU149" s="20">
        <f t="shared" si="90"/>
        <v>3.8152455791633209</v>
      </c>
    </row>
    <row r="150" spans="1:47" ht="16.5" customHeight="1" x14ac:dyDescent="0.25">
      <c r="A150" s="22" t="s">
        <v>276</v>
      </c>
      <c r="B150" s="16" t="s">
        <v>277</v>
      </c>
      <c r="C150" s="21">
        <v>1580458.83</v>
      </c>
      <c r="D150" s="21">
        <v>2182674.4700000002</v>
      </c>
      <c r="E150" s="21">
        <v>2505906.36</v>
      </c>
      <c r="F150" s="21">
        <v>4413642.17</v>
      </c>
      <c r="G150" s="21">
        <v>14770.04</v>
      </c>
      <c r="H150" s="21">
        <v>-235977</v>
      </c>
      <c r="I150" s="21">
        <v>123763.82</v>
      </c>
      <c r="J150" s="21">
        <v>1746025.85</v>
      </c>
      <c r="K150" s="21">
        <v>1903352.04</v>
      </c>
      <c r="L150" s="21">
        <v>2436221</v>
      </c>
      <c r="M150" s="21">
        <v>2795961.82</v>
      </c>
      <c r="N150" s="21">
        <v>4915123.8499999996</v>
      </c>
      <c r="O150" s="21">
        <v>1573353.79</v>
      </c>
      <c r="P150" s="21">
        <v>2174388.94</v>
      </c>
      <c r="Q150" s="21">
        <v>2488421.86</v>
      </c>
      <c r="R150" s="21">
        <v>2632968.5499999998</v>
      </c>
      <c r="S150" s="21">
        <v>1888582</v>
      </c>
      <c r="T150" s="21">
        <v>2672198</v>
      </c>
      <c r="U150" s="21">
        <v>2672198</v>
      </c>
      <c r="V150" s="21">
        <v>3169098</v>
      </c>
      <c r="W150" s="21">
        <v>7105.0400000000373</v>
      </c>
      <c r="X150" s="21">
        <v>8285.5300000002608</v>
      </c>
      <c r="Y150" s="21">
        <v>17484.5</v>
      </c>
      <c r="Z150" s="21">
        <v>1780673.62</v>
      </c>
      <c r="AB150" s="17">
        <f t="shared" si="91"/>
        <v>1.293124320414435E-4</v>
      </c>
      <c r="AC150" s="17">
        <f t="shared" si="92"/>
        <v>1.7607467492718873E-4</v>
      </c>
      <c r="AD150" s="17">
        <f t="shared" si="93"/>
        <v>1.992251332696595E-4</v>
      </c>
      <c r="AE150" s="17">
        <f t="shared" si="94"/>
        <v>3.1886687906330528E-4</v>
      </c>
      <c r="AF150" s="17">
        <f t="shared" si="75"/>
        <v>7.8207035754867937E-3</v>
      </c>
      <c r="AG150" s="17">
        <f t="shared" si="76"/>
        <v>-8.830820171259765E-2</v>
      </c>
      <c r="AH150" s="17">
        <f t="shared" si="77"/>
        <v>4.6315362858590572E-2</v>
      </c>
      <c r="AI150" s="17">
        <f t="shared" si="78"/>
        <v>0.55095356786063421</v>
      </c>
      <c r="AJ150" s="17">
        <f t="shared" si="79"/>
        <v>0.83035549745174841</v>
      </c>
      <c r="AK150" s="17">
        <f t="shared" si="80"/>
        <v>0.89592630143160257</v>
      </c>
      <c r="AL150" s="17">
        <f t="shared" si="81"/>
        <v>0.89625914848865851</v>
      </c>
      <c r="AM150" s="17">
        <f t="shared" si="82"/>
        <v>0.89797171031610934</v>
      </c>
      <c r="AN150" s="17">
        <f t="shared" si="83"/>
        <v>0.99550444474406208</v>
      </c>
      <c r="AO150" s="17">
        <f t="shared" si="84"/>
        <v>0.99620395523295768</v>
      </c>
      <c r="AP150" s="17">
        <f t="shared" si="85"/>
        <v>0.99302268421554263</v>
      </c>
      <c r="AQ150" s="17">
        <f t="shared" si="86"/>
        <v>0.59655233672919161</v>
      </c>
      <c r="AR150" s="20">
        <f t="shared" si="87"/>
        <v>0.65992189711714555</v>
      </c>
      <c r="AS150" s="20">
        <f t="shared" si="88"/>
        <v>0.91588214955149494</v>
      </c>
      <c r="AT150" s="20">
        <f t="shared" si="89"/>
        <v>1.0561679647987052</v>
      </c>
      <c r="AU150" s="20">
        <f t="shared" si="90"/>
        <v>1.8543554080017679</v>
      </c>
    </row>
    <row r="151" spans="1:47" ht="16.5" customHeight="1" x14ac:dyDescent="0.25">
      <c r="A151" s="22" t="s">
        <v>278</v>
      </c>
      <c r="B151" s="16" t="s">
        <v>277</v>
      </c>
      <c r="C151" s="21">
        <v>1580458.83</v>
      </c>
      <c r="D151" s="21">
        <v>2182674.4700000002</v>
      </c>
      <c r="E151" s="21">
        <v>2505906.36</v>
      </c>
      <c r="F151" s="21">
        <v>4413642.17</v>
      </c>
      <c r="G151" s="21">
        <v>14770.04</v>
      </c>
      <c r="H151" s="21">
        <v>-235977</v>
      </c>
      <c r="I151" s="21">
        <v>123763.82</v>
      </c>
      <c r="J151" s="21">
        <v>1746025.85</v>
      </c>
      <c r="K151" s="21">
        <v>1903352.04</v>
      </c>
      <c r="L151" s="21">
        <v>2436221</v>
      </c>
      <c r="M151" s="21">
        <v>2795961.82</v>
      </c>
      <c r="N151" s="21">
        <v>4915123.8499999996</v>
      </c>
      <c r="O151" s="21">
        <v>1573353.79</v>
      </c>
      <c r="P151" s="21">
        <v>2174388.94</v>
      </c>
      <c r="Q151" s="21">
        <v>2488421.86</v>
      </c>
      <c r="R151" s="21">
        <v>2632968.5499999998</v>
      </c>
      <c r="S151" s="21">
        <v>1888582</v>
      </c>
      <c r="T151" s="21">
        <v>2672198</v>
      </c>
      <c r="U151" s="21">
        <v>2672198</v>
      </c>
      <c r="V151" s="21">
        <v>3169098</v>
      </c>
      <c r="W151" s="21">
        <v>7105.0400000000373</v>
      </c>
      <c r="X151" s="21">
        <v>8285.5300000002608</v>
      </c>
      <c r="Y151" s="21">
        <v>17484.5</v>
      </c>
      <c r="Z151" s="21">
        <v>1780673.62</v>
      </c>
      <c r="AB151" s="17">
        <f t="shared" si="91"/>
        <v>1.293124320414435E-4</v>
      </c>
      <c r="AC151" s="17">
        <f t="shared" si="92"/>
        <v>1.7607467492718873E-4</v>
      </c>
      <c r="AD151" s="17">
        <f t="shared" si="93"/>
        <v>1.992251332696595E-4</v>
      </c>
      <c r="AE151" s="17">
        <f t="shared" si="94"/>
        <v>3.1886687906330528E-4</v>
      </c>
      <c r="AF151" s="17">
        <f t="shared" si="75"/>
        <v>7.8207035754867937E-3</v>
      </c>
      <c r="AG151" s="17">
        <f t="shared" si="76"/>
        <v>-8.830820171259765E-2</v>
      </c>
      <c r="AH151" s="17">
        <f t="shared" si="77"/>
        <v>4.6315362858590572E-2</v>
      </c>
      <c r="AI151" s="17">
        <f t="shared" si="78"/>
        <v>0.55095356786063421</v>
      </c>
      <c r="AJ151" s="17">
        <f t="shared" si="79"/>
        <v>0.83035549745174841</v>
      </c>
      <c r="AK151" s="17">
        <f t="shared" si="80"/>
        <v>0.89592630143160257</v>
      </c>
      <c r="AL151" s="17">
        <f t="shared" si="81"/>
        <v>0.89625914848865851</v>
      </c>
      <c r="AM151" s="17">
        <f t="shared" si="82"/>
        <v>0.89797171031610934</v>
      </c>
      <c r="AN151" s="17">
        <f t="shared" si="83"/>
        <v>0.99550444474406208</v>
      </c>
      <c r="AO151" s="17">
        <f t="shared" si="84"/>
        <v>0.99620395523295768</v>
      </c>
      <c r="AP151" s="17">
        <f t="shared" si="85"/>
        <v>0.99302268421554263</v>
      </c>
      <c r="AQ151" s="17">
        <f t="shared" si="86"/>
        <v>0.59655233672919161</v>
      </c>
      <c r="AR151" s="20">
        <f t="shared" si="87"/>
        <v>0.65992189711714555</v>
      </c>
      <c r="AS151" s="20">
        <f t="shared" si="88"/>
        <v>0.91588214955149494</v>
      </c>
      <c r="AT151" s="20">
        <f t="shared" si="89"/>
        <v>1.0561679647987052</v>
      </c>
      <c r="AU151" s="20">
        <f t="shared" si="90"/>
        <v>1.8543554080017679</v>
      </c>
    </row>
    <row r="152" spans="1:47" ht="16.5" customHeight="1" x14ac:dyDescent="0.25">
      <c r="A152" s="22" t="s">
        <v>279</v>
      </c>
      <c r="B152" s="16" t="s">
        <v>280</v>
      </c>
      <c r="C152" s="21">
        <v>772102.17</v>
      </c>
      <c r="D152" s="21">
        <v>842565.23</v>
      </c>
      <c r="E152" s="21">
        <v>893774.57</v>
      </c>
      <c r="F152" s="21">
        <v>920133.39</v>
      </c>
      <c r="G152" s="21">
        <v>65950</v>
      </c>
      <c r="H152" s="21">
        <v>48979.8</v>
      </c>
      <c r="I152" s="21">
        <v>82394</v>
      </c>
      <c r="J152" s="21">
        <v>61800</v>
      </c>
      <c r="K152" s="21">
        <v>811843</v>
      </c>
      <c r="L152" s="21">
        <v>871467.8</v>
      </c>
      <c r="M152" s="21">
        <v>904882</v>
      </c>
      <c r="N152" s="21">
        <v>966047</v>
      </c>
      <c r="O152" s="21">
        <v>772102.17</v>
      </c>
      <c r="P152" s="21">
        <v>842565.23</v>
      </c>
      <c r="Q152" s="21">
        <v>893774.57</v>
      </c>
      <c r="R152" s="21">
        <v>920133.39</v>
      </c>
      <c r="S152" s="21">
        <v>745893</v>
      </c>
      <c r="T152" s="21">
        <v>822488</v>
      </c>
      <c r="U152" s="21">
        <v>822488</v>
      </c>
      <c r="V152" s="21">
        <v>904247</v>
      </c>
      <c r="W152" s="21">
        <v>0</v>
      </c>
      <c r="X152" s="21">
        <v>0</v>
      </c>
      <c r="Y152" s="21">
        <v>0</v>
      </c>
      <c r="Z152" s="21">
        <v>0</v>
      </c>
      <c r="AB152" s="17">
        <f t="shared" si="91"/>
        <v>6.3173052971696866E-5</v>
      </c>
      <c r="AC152" s="17">
        <f t="shared" si="92"/>
        <v>6.7969090680389913E-5</v>
      </c>
      <c r="AD152" s="17">
        <f t="shared" si="93"/>
        <v>7.1057067679608995E-5</v>
      </c>
      <c r="AE152" s="17">
        <f t="shared" si="94"/>
        <v>6.6475724830053254E-5</v>
      </c>
      <c r="AF152" s="17">
        <f t="shared" si="75"/>
        <v>8.8417507604978199E-2</v>
      </c>
      <c r="AG152" s="17">
        <f t="shared" si="76"/>
        <v>5.9550777640524848E-2</v>
      </c>
      <c r="AH152" s="17">
        <f t="shared" si="77"/>
        <v>0.10017653753003083</v>
      </c>
      <c r="AI152" s="17">
        <f t="shared" si="78"/>
        <v>6.8344158178019948E-2</v>
      </c>
      <c r="AJ152" s="17">
        <f t="shared" si="79"/>
        <v>0.95104862639697585</v>
      </c>
      <c r="AK152" s="17">
        <f t="shared" si="80"/>
        <v>0.96683460937971544</v>
      </c>
      <c r="AL152" s="17">
        <f t="shared" si="81"/>
        <v>0.9877249961873481</v>
      </c>
      <c r="AM152" s="17">
        <f t="shared" si="82"/>
        <v>0.95247269542786217</v>
      </c>
      <c r="AN152" s="17">
        <f t="shared" si="83"/>
        <v>1</v>
      </c>
      <c r="AO152" s="17">
        <f t="shared" si="84"/>
        <v>1</v>
      </c>
      <c r="AP152" s="17">
        <f t="shared" si="85"/>
        <v>1</v>
      </c>
      <c r="AQ152" s="17">
        <f t="shared" si="86"/>
        <v>1</v>
      </c>
      <c r="AR152" s="20">
        <f t="shared" si="87"/>
        <v>0.32239190235323301</v>
      </c>
      <c r="AS152" s="20">
        <f t="shared" si="88"/>
        <v>0.3535527008705745</v>
      </c>
      <c r="AT152" s="20">
        <f t="shared" si="89"/>
        <v>0.37670045603209923</v>
      </c>
      <c r="AU152" s="20">
        <f t="shared" si="90"/>
        <v>0.38658646580529205</v>
      </c>
    </row>
    <row r="153" spans="1:47" ht="16.5" customHeight="1" x14ac:dyDescent="0.25">
      <c r="A153" s="22" t="s">
        <v>281</v>
      </c>
      <c r="B153" s="16" t="s">
        <v>282</v>
      </c>
      <c r="C153" s="21">
        <v>772102.17</v>
      </c>
      <c r="D153" s="21">
        <v>842565.23</v>
      </c>
      <c r="E153" s="21">
        <v>893774.57</v>
      </c>
      <c r="F153" s="21">
        <v>920133.39</v>
      </c>
      <c r="G153" s="21">
        <v>65950</v>
      </c>
      <c r="H153" s="21">
        <v>48979.8</v>
      </c>
      <c r="I153" s="21">
        <v>82394</v>
      </c>
      <c r="J153" s="21">
        <v>61800</v>
      </c>
      <c r="K153" s="21">
        <v>811843</v>
      </c>
      <c r="L153" s="21">
        <v>871467.8</v>
      </c>
      <c r="M153" s="21">
        <v>904882</v>
      </c>
      <c r="N153" s="21">
        <v>966047</v>
      </c>
      <c r="O153" s="21">
        <v>772102.17</v>
      </c>
      <c r="P153" s="21">
        <v>842565.23</v>
      </c>
      <c r="Q153" s="21">
        <v>893774.57</v>
      </c>
      <c r="R153" s="21">
        <v>920133.39</v>
      </c>
      <c r="S153" s="21">
        <v>745893</v>
      </c>
      <c r="T153" s="21">
        <v>822488</v>
      </c>
      <c r="U153" s="21">
        <v>822488</v>
      </c>
      <c r="V153" s="21">
        <v>904247</v>
      </c>
      <c r="W153" s="21">
        <v>0</v>
      </c>
      <c r="X153" s="21">
        <v>0</v>
      </c>
      <c r="Y153" s="21">
        <v>0</v>
      </c>
      <c r="Z153" s="21">
        <v>0</v>
      </c>
      <c r="AB153" s="17">
        <f t="shared" si="91"/>
        <v>6.3173052971696866E-5</v>
      </c>
      <c r="AC153" s="17">
        <f t="shared" si="92"/>
        <v>6.7969090680389913E-5</v>
      </c>
      <c r="AD153" s="17">
        <f t="shared" si="93"/>
        <v>7.1057067679608995E-5</v>
      </c>
      <c r="AE153" s="17">
        <f t="shared" si="94"/>
        <v>6.6475724830053254E-5</v>
      </c>
      <c r="AF153" s="17">
        <f t="shared" si="75"/>
        <v>8.8417507604978199E-2</v>
      </c>
      <c r="AG153" s="17">
        <f t="shared" si="76"/>
        <v>5.9550777640524848E-2</v>
      </c>
      <c r="AH153" s="17">
        <f t="shared" si="77"/>
        <v>0.10017653753003083</v>
      </c>
      <c r="AI153" s="17">
        <f t="shared" si="78"/>
        <v>6.8344158178019948E-2</v>
      </c>
      <c r="AJ153" s="17">
        <f t="shared" si="79"/>
        <v>0.95104862639697585</v>
      </c>
      <c r="AK153" s="17">
        <f t="shared" si="80"/>
        <v>0.96683460937971544</v>
      </c>
      <c r="AL153" s="17">
        <f t="shared" si="81"/>
        <v>0.9877249961873481</v>
      </c>
      <c r="AM153" s="17">
        <f t="shared" si="82"/>
        <v>0.95247269542786217</v>
      </c>
      <c r="AN153" s="17">
        <f t="shared" si="83"/>
        <v>1</v>
      </c>
      <c r="AO153" s="17">
        <f t="shared" si="84"/>
        <v>1</v>
      </c>
      <c r="AP153" s="17">
        <f t="shared" si="85"/>
        <v>1</v>
      </c>
      <c r="AQ153" s="17">
        <f t="shared" si="86"/>
        <v>1</v>
      </c>
      <c r="AR153" s="20">
        <f t="shared" si="87"/>
        <v>0.32239190235323301</v>
      </c>
      <c r="AS153" s="20">
        <f t="shared" si="88"/>
        <v>0.3535527008705745</v>
      </c>
      <c r="AT153" s="20">
        <f t="shared" si="89"/>
        <v>0.37670045603209923</v>
      </c>
      <c r="AU153" s="20">
        <f t="shared" si="90"/>
        <v>0.38658646580529205</v>
      </c>
    </row>
    <row r="154" spans="1:47" ht="16.5" customHeight="1" x14ac:dyDescent="0.25">
      <c r="A154" s="22" t="s">
        <v>284</v>
      </c>
      <c r="B154" s="16" t="s">
        <v>285</v>
      </c>
      <c r="C154" s="21">
        <v>25454991.170000002</v>
      </c>
      <c r="D154" s="21">
        <v>27623629.18</v>
      </c>
      <c r="E154" s="21">
        <v>26960654.879999995</v>
      </c>
      <c r="F154" s="21">
        <v>27560499.220000003</v>
      </c>
      <c r="G154" s="21">
        <v>5551569.4000000004</v>
      </c>
      <c r="H154" s="21">
        <v>2178041.7799999998</v>
      </c>
      <c r="I154" s="21">
        <v>3723220.9</v>
      </c>
      <c r="J154" s="21">
        <v>1837215.5899999999</v>
      </c>
      <c r="K154" s="21">
        <v>27442184.920000002</v>
      </c>
      <c r="L154" s="21">
        <v>29190915.299999997</v>
      </c>
      <c r="M154" s="21">
        <v>30736094.419999998</v>
      </c>
      <c r="N154" s="21">
        <v>29660372.109999999</v>
      </c>
      <c r="O154" s="21">
        <v>22790561.82</v>
      </c>
      <c r="P154" s="21">
        <v>24674963.399999999</v>
      </c>
      <c r="Q154" s="21">
        <v>25706669.759999998</v>
      </c>
      <c r="R154" s="21">
        <v>26676864.91</v>
      </c>
      <c r="S154" s="21">
        <v>21890615.52</v>
      </c>
      <c r="T154" s="21">
        <v>27012873.52</v>
      </c>
      <c r="U154" s="21">
        <v>27012873.52</v>
      </c>
      <c r="V154" s="21">
        <v>27823156.52</v>
      </c>
      <c r="W154" s="21">
        <v>2664429.3500000006</v>
      </c>
      <c r="X154" s="21">
        <v>2948665.7800000012</v>
      </c>
      <c r="Y154" s="21">
        <v>1253985.1200000008</v>
      </c>
      <c r="Z154" s="21">
        <v>883634.31000000238</v>
      </c>
      <c r="AB154" s="17">
        <f t="shared" si="91"/>
        <v>2.0827159514089774E-3</v>
      </c>
      <c r="AC154" s="17">
        <f t="shared" si="92"/>
        <v>2.2283769728509745E-3</v>
      </c>
      <c r="AD154" s="17">
        <f t="shared" si="93"/>
        <v>2.1434320720209571E-3</v>
      </c>
      <c r="AE154" s="17">
        <f t="shared" si="94"/>
        <v>1.9911288757031385E-3</v>
      </c>
      <c r="AF154" s="17">
        <f t="shared" si="75"/>
        <v>0.25360499319573271</v>
      </c>
      <c r="AG154" s="17">
        <f t="shared" si="76"/>
        <v>8.0629770038622678E-2</v>
      </c>
      <c r="AH154" s="17">
        <f t="shared" si="77"/>
        <v>0.13783135278974942</v>
      </c>
      <c r="AI154" s="17">
        <f t="shared" si="78"/>
        <v>6.6031889253088949E-2</v>
      </c>
      <c r="AJ154" s="17">
        <f t="shared" si="79"/>
        <v>0.92758616867450217</v>
      </c>
      <c r="AK154" s="17">
        <f t="shared" si="80"/>
        <v>0.94630911350696845</v>
      </c>
      <c r="AL154" s="17">
        <f t="shared" si="81"/>
        <v>0.87716593109034302</v>
      </c>
      <c r="AM154" s="17">
        <f t="shared" si="82"/>
        <v>0.92920274626992883</v>
      </c>
      <c r="AN154" s="17">
        <f t="shared" si="83"/>
        <v>0.89532782265742183</v>
      </c>
      <c r="AO154" s="17">
        <f t="shared" si="84"/>
        <v>0.89325567032535724</v>
      </c>
      <c r="AP154" s="17">
        <f t="shared" si="85"/>
        <v>0.95348832861881883</v>
      </c>
      <c r="AQ154" s="17">
        <f t="shared" si="86"/>
        <v>0.96793837793189286</v>
      </c>
      <c r="AR154" s="20">
        <f t="shared" si="87"/>
        <v>10.628752704685505</v>
      </c>
      <c r="AS154" s="20">
        <f t="shared" si="88"/>
        <v>11.591279056739872</v>
      </c>
      <c r="AT154" s="20">
        <f t="shared" si="89"/>
        <v>11.363146065142624</v>
      </c>
      <c r="AU154" s="20">
        <f t="shared" si="90"/>
        <v>11.579316765463004</v>
      </c>
    </row>
    <row r="155" spans="1:47" ht="16.5" customHeight="1" x14ac:dyDescent="0.25">
      <c r="A155" s="22" t="s">
        <v>286</v>
      </c>
      <c r="B155" s="16" t="s">
        <v>287</v>
      </c>
      <c r="C155" s="21">
        <v>12940932.9</v>
      </c>
      <c r="D155" s="21">
        <v>13871792.720000001</v>
      </c>
      <c r="E155" s="21">
        <v>14831425.380000001</v>
      </c>
      <c r="F155" s="21">
        <v>19063654.170000002</v>
      </c>
      <c r="G155" s="21">
        <v>2753567.3</v>
      </c>
      <c r="H155" s="21">
        <v>1589713.63</v>
      </c>
      <c r="I155" s="21">
        <v>2869422.95</v>
      </c>
      <c r="J155" s="21">
        <v>1467095.71</v>
      </c>
      <c r="K155" s="21">
        <v>14135009.82</v>
      </c>
      <c r="L155" s="21">
        <v>14579645.15</v>
      </c>
      <c r="M155" s="21">
        <v>15859354.470000001</v>
      </c>
      <c r="N155" s="21">
        <v>20795619.23</v>
      </c>
      <c r="O155" s="21">
        <v>12418306.75</v>
      </c>
      <c r="P155" s="21">
        <v>13377740.51</v>
      </c>
      <c r="Q155" s="21">
        <v>14271962.84</v>
      </c>
      <c r="R155" s="21">
        <v>18180019.859999999</v>
      </c>
      <c r="S155" s="21">
        <v>11381442.52</v>
      </c>
      <c r="T155" s="21">
        <v>12989931.52</v>
      </c>
      <c r="U155" s="21">
        <v>12989931.52</v>
      </c>
      <c r="V155" s="21">
        <v>19328523.52</v>
      </c>
      <c r="W155" s="21">
        <v>522626.15000000037</v>
      </c>
      <c r="X155" s="21">
        <v>494052.21000000089</v>
      </c>
      <c r="Y155" s="21">
        <v>559462.54000000097</v>
      </c>
      <c r="Z155" s="21">
        <v>883634.31000000238</v>
      </c>
      <c r="AB155" s="17">
        <f t="shared" si="91"/>
        <v>1.0588213210110196E-3</v>
      </c>
      <c r="AC155" s="17">
        <f t="shared" si="92"/>
        <v>1.1190268761568202E-3</v>
      </c>
      <c r="AD155" s="17">
        <f t="shared" si="93"/>
        <v>1.1791313295160442E-3</v>
      </c>
      <c r="AE155" s="17">
        <f t="shared" si="94"/>
        <v>1.3772679511828358E-3</v>
      </c>
      <c r="AF155" s="17">
        <f t="shared" si="75"/>
        <v>0.24193482462010449</v>
      </c>
      <c r="AG155" s="17">
        <f t="shared" si="76"/>
        <v>0.12238044731432117</v>
      </c>
      <c r="AH155" s="17">
        <f t="shared" si="77"/>
        <v>0.2208959258624329</v>
      </c>
      <c r="AI155" s="17">
        <f t="shared" si="78"/>
        <v>7.5903144308044901E-2</v>
      </c>
      <c r="AJ155" s="17">
        <f t="shared" si="79"/>
        <v>0.91552344602474423</v>
      </c>
      <c r="AK155" s="17">
        <f t="shared" si="80"/>
        <v>0.95144926898306581</v>
      </c>
      <c r="AL155" s="17">
        <f t="shared" si="81"/>
        <v>0.93518468283532852</v>
      </c>
      <c r="AM155" s="17">
        <f t="shared" si="82"/>
        <v>0.91671490803690781</v>
      </c>
      <c r="AN155" s="17">
        <f t="shared" si="83"/>
        <v>0.95961449193512161</v>
      </c>
      <c r="AO155" s="17">
        <f t="shared" si="84"/>
        <v>0.96438440077844523</v>
      </c>
      <c r="AP155" s="17">
        <f t="shared" si="85"/>
        <v>0.96227857231076186</v>
      </c>
      <c r="AQ155" s="17">
        <f t="shared" si="86"/>
        <v>0.95364821968966706</v>
      </c>
      <c r="AR155" s="20">
        <f t="shared" si="87"/>
        <v>5.4034972804914405</v>
      </c>
      <c r="AS155" s="20">
        <f t="shared" si="88"/>
        <v>5.8208072294566122</v>
      </c>
      <c r="AT155" s="20">
        <f t="shared" si="89"/>
        <v>6.2510222284038033</v>
      </c>
      <c r="AU155" s="20">
        <f t="shared" si="90"/>
        <v>8.0094372957323259</v>
      </c>
    </row>
    <row r="156" spans="1:47" ht="16.5" customHeight="1" x14ac:dyDescent="0.25">
      <c r="A156" s="22" t="s">
        <v>288</v>
      </c>
      <c r="B156" s="16" t="s">
        <v>289</v>
      </c>
      <c r="C156" s="21">
        <v>5319270.59</v>
      </c>
      <c r="D156" s="21">
        <v>5383394.0599999996</v>
      </c>
      <c r="E156" s="21">
        <v>5528938.21</v>
      </c>
      <c r="F156" s="21">
        <v>5851624.8499999996</v>
      </c>
      <c r="G156" s="21">
        <v>160000</v>
      </c>
      <c r="H156" s="21">
        <v>27000</v>
      </c>
      <c r="I156" s="21">
        <v>199657</v>
      </c>
      <c r="J156" s="21">
        <v>560939</v>
      </c>
      <c r="K156" s="21">
        <v>5387214</v>
      </c>
      <c r="L156" s="21">
        <v>5471064</v>
      </c>
      <c r="M156" s="21">
        <v>5643721</v>
      </c>
      <c r="N156" s="21">
        <v>6046356</v>
      </c>
      <c r="O156" s="21">
        <v>5319270.59</v>
      </c>
      <c r="P156" s="21">
        <v>5383394.0599999996</v>
      </c>
      <c r="Q156" s="21">
        <v>5528938.21</v>
      </c>
      <c r="R156" s="21">
        <v>5851624.8499999996</v>
      </c>
      <c r="S156" s="21">
        <v>5227214</v>
      </c>
      <c r="T156" s="21">
        <v>5444064</v>
      </c>
      <c r="U156" s="21">
        <v>5444064</v>
      </c>
      <c r="V156" s="21">
        <v>5485417</v>
      </c>
      <c r="W156" s="21">
        <v>0</v>
      </c>
      <c r="X156" s="21">
        <v>0</v>
      </c>
      <c r="Y156" s="21">
        <v>0</v>
      </c>
      <c r="Z156" s="21">
        <v>0</v>
      </c>
      <c r="AB156" s="17">
        <f t="shared" si="91"/>
        <v>4.3522033198386065E-4</v>
      </c>
      <c r="AC156" s="17">
        <f t="shared" si="92"/>
        <v>4.3427426863129924E-4</v>
      </c>
      <c r="AD156" s="17">
        <f t="shared" si="93"/>
        <v>4.3956289401291221E-4</v>
      </c>
      <c r="AE156" s="17">
        <f t="shared" si="94"/>
        <v>4.2275501309359243E-4</v>
      </c>
      <c r="AF156" s="17">
        <f t="shared" si="75"/>
        <v>3.0609039538078985E-2</v>
      </c>
      <c r="AG156" s="17">
        <f t="shared" si="76"/>
        <v>4.9595302332963026E-3</v>
      </c>
      <c r="AH156" s="17">
        <f t="shared" si="77"/>
        <v>3.6674256584786659E-2</v>
      </c>
      <c r="AI156" s="17">
        <f t="shared" si="78"/>
        <v>0.10226004695723225</v>
      </c>
      <c r="AJ156" s="17">
        <f t="shared" si="79"/>
        <v>0.98738802468214548</v>
      </c>
      <c r="AK156" s="17">
        <f t="shared" si="80"/>
        <v>0.98397570563970727</v>
      </c>
      <c r="AL156" s="17">
        <f t="shared" si="81"/>
        <v>0.97966185961354224</v>
      </c>
      <c r="AM156" s="17">
        <f t="shared" si="82"/>
        <v>0.96779363471155178</v>
      </c>
      <c r="AN156" s="17">
        <f t="shared" si="83"/>
        <v>1</v>
      </c>
      <c r="AO156" s="17">
        <f t="shared" si="84"/>
        <v>1</v>
      </c>
      <c r="AP156" s="17">
        <f t="shared" si="85"/>
        <v>1</v>
      </c>
      <c r="AQ156" s="17">
        <f t="shared" si="86"/>
        <v>1</v>
      </c>
      <c r="AR156" s="20">
        <f t="shared" si="87"/>
        <v>2.2210658527765879</v>
      </c>
      <c r="AS156" s="20">
        <f t="shared" si="88"/>
        <v>2.2589509298450485</v>
      </c>
      <c r="AT156" s="20">
        <f t="shared" si="89"/>
        <v>2.3302895550947467</v>
      </c>
      <c r="AU156" s="20">
        <f t="shared" si="90"/>
        <v>2.4585119881150295</v>
      </c>
    </row>
    <row r="157" spans="1:47" ht="16.5" customHeight="1" x14ac:dyDescent="0.25">
      <c r="A157" s="22" t="s">
        <v>290</v>
      </c>
      <c r="B157" s="16" t="s">
        <v>291</v>
      </c>
      <c r="C157" s="21">
        <v>1450490.04</v>
      </c>
      <c r="D157" s="21">
        <v>1549697.83</v>
      </c>
      <c r="E157" s="21">
        <v>1656610.29</v>
      </c>
      <c r="F157" s="21">
        <v>945501.04</v>
      </c>
      <c r="G157" s="21">
        <v>136835.1</v>
      </c>
      <c r="H157" s="21">
        <v>100000</v>
      </c>
      <c r="I157" s="21">
        <v>227500</v>
      </c>
      <c r="J157" s="21">
        <v>-66855.8</v>
      </c>
      <c r="K157" s="21">
        <v>1527044.1</v>
      </c>
      <c r="L157" s="21">
        <v>1608558</v>
      </c>
      <c r="M157" s="21">
        <v>1736058</v>
      </c>
      <c r="N157" s="21">
        <v>1015746.2</v>
      </c>
      <c r="O157" s="21">
        <v>1450490.04</v>
      </c>
      <c r="P157" s="21">
        <v>1549697.83</v>
      </c>
      <c r="Q157" s="21">
        <v>1656610.29</v>
      </c>
      <c r="R157" s="21">
        <v>945501.04</v>
      </c>
      <c r="S157" s="21">
        <v>1390209</v>
      </c>
      <c r="T157" s="21">
        <v>1508558</v>
      </c>
      <c r="U157" s="21">
        <v>1508558</v>
      </c>
      <c r="V157" s="21">
        <v>1082602</v>
      </c>
      <c r="W157" s="21">
        <v>0</v>
      </c>
      <c r="X157" s="21">
        <v>0</v>
      </c>
      <c r="Y157" s="21">
        <v>0</v>
      </c>
      <c r="Z157" s="21">
        <v>0</v>
      </c>
      <c r="AB157" s="17">
        <f t="shared" si="91"/>
        <v>1.1867844398344161E-4</v>
      </c>
      <c r="AC157" s="17">
        <f t="shared" si="92"/>
        <v>1.2501293500382575E-4</v>
      </c>
      <c r="AD157" s="17">
        <f t="shared" si="93"/>
        <v>1.3170420534035408E-4</v>
      </c>
      <c r="AE157" s="17">
        <f t="shared" si="94"/>
        <v>6.830842967405973E-5</v>
      </c>
      <c r="AF157" s="17">
        <f t="shared" si="75"/>
        <v>9.8427718422194083E-2</v>
      </c>
      <c r="AG157" s="17">
        <f t="shared" si="76"/>
        <v>6.6288468855688676E-2</v>
      </c>
      <c r="AH157" s="17">
        <f t="shared" si="77"/>
        <v>0.15080626664669175</v>
      </c>
      <c r="AI157" s="17">
        <f t="shared" si="78"/>
        <v>-6.1754735350572049E-2</v>
      </c>
      <c r="AJ157" s="17">
        <f t="shared" si="79"/>
        <v>0.94986781324782954</v>
      </c>
      <c r="AK157" s="17">
        <f t="shared" si="80"/>
        <v>0.96340811459704911</v>
      </c>
      <c r="AL157" s="17">
        <f t="shared" si="81"/>
        <v>0.95423671904970919</v>
      </c>
      <c r="AM157" s="17">
        <f t="shared" si="82"/>
        <v>0.93084378755244179</v>
      </c>
      <c r="AN157" s="17">
        <f t="shared" si="83"/>
        <v>1</v>
      </c>
      <c r="AO157" s="17">
        <f t="shared" si="84"/>
        <v>1</v>
      </c>
      <c r="AP157" s="17">
        <f t="shared" si="85"/>
        <v>1</v>
      </c>
      <c r="AQ157" s="17">
        <f t="shared" si="86"/>
        <v>1</v>
      </c>
      <c r="AR157" s="20">
        <f t="shared" si="87"/>
        <v>0.60565332090702062</v>
      </c>
      <c r="AS157" s="20">
        <f t="shared" si="88"/>
        <v>0.65027588822976756</v>
      </c>
      <c r="AT157" s="20">
        <f t="shared" si="89"/>
        <v>0.69821392625935663</v>
      </c>
      <c r="AU157" s="20">
        <f t="shared" si="90"/>
        <v>0.39724447503076488</v>
      </c>
    </row>
    <row r="158" spans="1:47" ht="16.5" customHeight="1" x14ac:dyDescent="0.25">
      <c r="A158" s="22" t="s">
        <v>292</v>
      </c>
      <c r="B158" s="16" t="s">
        <v>293</v>
      </c>
      <c r="C158" s="21">
        <v>1447983.13</v>
      </c>
      <c r="D158" s="21">
        <v>1464645.34</v>
      </c>
      <c r="E158" s="21">
        <v>1632907.9</v>
      </c>
      <c r="F158" s="21">
        <v>1691310.48</v>
      </c>
      <c r="G158" s="21">
        <v>418317</v>
      </c>
      <c r="H158" s="21">
        <v>-16273.48</v>
      </c>
      <c r="I158" s="21">
        <v>180870</v>
      </c>
      <c r="J158" s="21">
        <v>-28931</v>
      </c>
      <c r="K158" s="21">
        <v>1537569</v>
      </c>
      <c r="L158" s="21">
        <v>1525205.52</v>
      </c>
      <c r="M158" s="21">
        <v>1722349</v>
      </c>
      <c r="N158" s="21">
        <v>1794242</v>
      </c>
      <c r="O158" s="21">
        <v>1447983.13</v>
      </c>
      <c r="P158" s="21">
        <v>1464483.34</v>
      </c>
      <c r="Q158" s="21">
        <v>1632763.9</v>
      </c>
      <c r="R158" s="21">
        <v>1691310.48</v>
      </c>
      <c r="S158" s="21">
        <v>1119252</v>
      </c>
      <c r="T158" s="21">
        <v>1541479</v>
      </c>
      <c r="U158" s="21">
        <v>1541479</v>
      </c>
      <c r="V158" s="21">
        <v>1823173</v>
      </c>
      <c r="W158" s="21">
        <v>0</v>
      </c>
      <c r="X158" s="21">
        <v>162</v>
      </c>
      <c r="Y158" s="21">
        <v>144</v>
      </c>
      <c r="Z158" s="21">
        <v>0</v>
      </c>
      <c r="AB158" s="17">
        <f t="shared" si="91"/>
        <v>1.1847332973253193E-4</v>
      </c>
      <c r="AC158" s="17">
        <f t="shared" si="92"/>
        <v>1.1815181588856987E-4</v>
      </c>
      <c r="AD158" s="17">
        <f t="shared" si="93"/>
        <v>1.2981981257854336E-4</v>
      </c>
      <c r="AE158" s="17">
        <f t="shared" si="94"/>
        <v>1.2218999037809646E-4</v>
      </c>
      <c r="AF158" s="17">
        <f t="shared" si="75"/>
        <v>0.37374693098605138</v>
      </c>
      <c r="AG158" s="17">
        <f t="shared" si="76"/>
        <v>-1.0557055918374495E-2</v>
      </c>
      <c r="AH158" s="17">
        <f t="shared" si="77"/>
        <v>0.11733536428326302</v>
      </c>
      <c r="AI158" s="17">
        <f t="shared" si="78"/>
        <v>-1.5868488618469009E-2</v>
      </c>
      <c r="AJ158" s="17">
        <f t="shared" si="79"/>
        <v>0.9417353822820308</v>
      </c>
      <c r="AK158" s="17">
        <f t="shared" si="80"/>
        <v>0.96029375765700087</v>
      </c>
      <c r="AL158" s="17">
        <f t="shared" si="81"/>
        <v>0.94807028076191291</v>
      </c>
      <c r="AM158" s="17">
        <f t="shared" si="82"/>
        <v>0.94263230935403364</v>
      </c>
      <c r="AN158" s="17">
        <f t="shared" si="83"/>
        <v>1</v>
      </c>
      <c r="AO158" s="17">
        <f t="shared" si="84"/>
        <v>0.99988939301851743</v>
      </c>
      <c r="AP158" s="17">
        <f t="shared" si="85"/>
        <v>0.99991181376487925</v>
      </c>
      <c r="AQ158" s="17">
        <f t="shared" si="86"/>
        <v>1</v>
      </c>
      <c r="AR158" s="20">
        <f t="shared" si="87"/>
        <v>0.60460655855440559</v>
      </c>
      <c r="AS158" s="20">
        <f t="shared" si="88"/>
        <v>0.61458661874108056</v>
      </c>
      <c r="AT158" s="20">
        <f t="shared" si="89"/>
        <v>0.68822404578865737</v>
      </c>
      <c r="AU158" s="20">
        <f t="shared" si="90"/>
        <v>0.71059016893480198</v>
      </c>
    </row>
    <row r="159" spans="1:47" ht="16.5" customHeight="1" x14ac:dyDescent="0.25">
      <c r="A159" s="22" t="s">
        <v>351</v>
      </c>
      <c r="B159" s="16" t="s">
        <v>352</v>
      </c>
      <c r="C159" s="21">
        <v>1782856.84</v>
      </c>
      <c r="D159" s="21">
        <v>2435041.33</v>
      </c>
      <c r="E159" s="21">
        <v>1969899.97</v>
      </c>
      <c r="F159" s="21">
        <v>0</v>
      </c>
      <c r="G159" s="21">
        <v>-58862</v>
      </c>
      <c r="H159" s="21">
        <v>451601.63</v>
      </c>
      <c r="I159" s="21">
        <v>-268133.40999999997</v>
      </c>
      <c r="J159" s="21">
        <v>0</v>
      </c>
      <c r="K159" s="21">
        <v>2325174</v>
      </c>
      <c r="L159" s="21">
        <v>2970088.63</v>
      </c>
      <c r="M159" s="21">
        <v>2250353.59</v>
      </c>
      <c r="N159" s="21">
        <v>0</v>
      </c>
      <c r="O159" s="21">
        <v>1656541.64</v>
      </c>
      <c r="P159" s="21">
        <v>2286235.96</v>
      </c>
      <c r="Q159" s="21">
        <v>1498241.98</v>
      </c>
      <c r="R159" s="21">
        <v>0</v>
      </c>
      <c r="S159" s="21">
        <v>2384036</v>
      </c>
      <c r="T159" s="21">
        <v>2518487</v>
      </c>
      <c r="U159" s="21">
        <v>2518487</v>
      </c>
      <c r="V159" s="21">
        <v>0</v>
      </c>
      <c r="W159" s="21">
        <v>126315.20000000019</v>
      </c>
      <c r="X159" s="21">
        <v>148805.37000000011</v>
      </c>
      <c r="Y159" s="21">
        <v>471657.99</v>
      </c>
      <c r="Z159" s="21">
        <v>0</v>
      </c>
      <c r="AB159" s="17">
        <f t="shared" si="91"/>
        <v>1.4587254636814722E-4</v>
      </c>
      <c r="AC159" s="17">
        <f t="shared" si="92"/>
        <v>1.9643291590523771E-4</v>
      </c>
      <c r="AD159" s="17">
        <f t="shared" si="93"/>
        <v>1.5661143222093433E-4</v>
      </c>
      <c r="AE159" s="17">
        <f t="shared" si="94"/>
        <v>0</v>
      </c>
      <c r="AF159" s="17">
        <f t="shared" si="75"/>
        <v>-2.4690063405082809E-2</v>
      </c>
      <c r="AG159" s="17">
        <f t="shared" si="76"/>
        <v>0.17931465598194471</v>
      </c>
      <c r="AH159" s="17">
        <f t="shared" si="77"/>
        <v>-0.10646606871506582</v>
      </c>
      <c r="AI159" s="17" t="str">
        <f t="shared" si="78"/>
        <v/>
      </c>
      <c r="AJ159" s="17">
        <f t="shared" si="79"/>
        <v>0.76676276270076993</v>
      </c>
      <c r="AK159" s="17">
        <f t="shared" si="80"/>
        <v>0.81985476978846927</v>
      </c>
      <c r="AL159" s="17">
        <f t="shared" si="81"/>
        <v>0.87537353185460964</v>
      </c>
      <c r="AM159" s="17" t="str">
        <f t="shared" si="82"/>
        <v/>
      </c>
      <c r="AN159" s="17">
        <f t="shared" si="83"/>
        <v>0.9291501161697312</v>
      </c>
      <c r="AO159" s="17">
        <f t="shared" si="84"/>
        <v>0.93889000233108977</v>
      </c>
      <c r="AP159" s="17">
        <f t="shared" si="85"/>
        <v>0.76056754292960371</v>
      </c>
      <c r="AQ159" s="17" t="str">
        <f t="shared" si="86"/>
        <v/>
      </c>
      <c r="AR159" s="20">
        <f t="shared" si="87"/>
        <v>0.74443335429438506</v>
      </c>
      <c r="AS159" s="20">
        <f t="shared" si="88"/>
        <v>1.021778977222898</v>
      </c>
      <c r="AT159" s="20">
        <f t="shared" si="89"/>
        <v>0.83025657916919549</v>
      </c>
      <c r="AU159" s="20">
        <f t="shared" si="90"/>
        <v>0</v>
      </c>
    </row>
    <row r="160" spans="1:47" ht="16.5" customHeight="1" x14ac:dyDescent="0.25">
      <c r="A160" s="22" t="s">
        <v>353</v>
      </c>
      <c r="B160" s="16" t="s">
        <v>354</v>
      </c>
      <c r="C160" s="21">
        <v>2513457.67</v>
      </c>
      <c r="D160" s="21">
        <v>2919057.9</v>
      </c>
      <c r="E160" s="21">
        <v>1340873.1299999999</v>
      </c>
      <c r="F160" s="21">
        <v>8408.68</v>
      </c>
      <c r="G160" s="21">
        <v>2141712</v>
      </c>
      <c r="H160" s="21">
        <v>26000</v>
      </c>
      <c r="I160" s="21">
        <v>513904.36</v>
      </c>
      <c r="J160" s="21">
        <v>-95032.320000000007</v>
      </c>
      <c r="K160" s="21">
        <v>2530174</v>
      </c>
      <c r="L160" s="21">
        <v>3036354</v>
      </c>
      <c r="M160" s="21">
        <v>3524258.36</v>
      </c>
      <c r="N160" s="21">
        <v>8408.68</v>
      </c>
      <c r="O160" s="21">
        <v>497969.67</v>
      </c>
      <c r="P160" s="21">
        <v>613411.69999999995</v>
      </c>
      <c r="Q160" s="21">
        <v>1118152.54</v>
      </c>
      <c r="R160" s="21">
        <v>8408.68</v>
      </c>
      <c r="S160" s="21">
        <v>388462</v>
      </c>
      <c r="T160" s="21">
        <v>3010354</v>
      </c>
      <c r="U160" s="21">
        <v>3010354</v>
      </c>
      <c r="V160" s="21">
        <v>103441</v>
      </c>
      <c r="W160" s="21">
        <v>2015488</v>
      </c>
      <c r="X160" s="21">
        <v>2305646.2000000002</v>
      </c>
      <c r="Y160" s="21">
        <v>222720.58999999985</v>
      </c>
      <c r="Z160" s="21">
        <v>0</v>
      </c>
      <c r="AB160" s="17">
        <f t="shared" si="91"/>
        <v>2.0564997832997643E-4</v>
      </c>
      <c r="AC160" s="17">
        <f t="shared" si="92"/>
        <v>2.3547816126522165E-4</v>
      </c>
      <c r="AD160" s="17">
        <f t="shared" si="93"/>
        <v>1.0660239835216966E-4</v>
      </c>
      <c r="AE160" s="17">
        <f t="shared" si="94"/>
        <v>6.0749137455382651E-7</v>
      </c>
      <c r="AF160" s="17">
        <f t="shared" si="75"/>
        <v>5.5133114693329075</v>
      </c>
      <c r="AG160" s="17">
        <f t="shared" si="76"/>
        <v>8.6368579907877951E-3</v>
      </c>
      <c r="AH160" s="17">
        <f t="shared" si="77"/>
        <v>0.17071226839102643</v>
      </c>
      <c r="AI160" s="17">
        <f t="shared" si="78"/>
        <v>-0.91871037596310945</v>
      </c>
      <c r="AJ160" s="17">
        <f t="shared" si="79"/>
        <v>0.9933932093207819</v>
      </c>
      <c r="AK160" s="17">
        <f t="shared" si="80"/>
        <v>0.96136942530416414</v>
      </c>
      <c r="AL160" s="17">
        <f t="shared" si="81"/>
        <v>0.38046958906837919</v>
      </c>
      <c r="AM160" s="17">
        <f t="shared" si="82"/>
        <v>1</v>
      </c>
      <c r="AN160" s="17">
        <f t="shared" si="83"/>
        <v>0.198121367208066</v>
      </c>
      <c r="AO160" s="17">
        <f t="shared" si="84"/>
        <v>0.21014029903278039</v>
      </c>
      <c r="AP160" s="17">
        <f t="shared" si="85"/>
        <v>0.83389883426182176</v>
      </c>
      <c r="AQ160" s="17">
        <f t="shared" si="86"/>
        <v>1</v>
      </c>
      <c r="AR160" s="20">
        <f t="shared" si="87"/>
        <v>1.0494963376616653</v>
      </c>
      <c r="AS160" s="20">
        <f t="shared" si="88"/>
        <v>1.2248794132444645</v>
      </c>
      <c r="AT160" s="20">
        <f t="shared" si="89"/>
        <v>0.56513973042686627</v>
      </c>
      <c r="AU160" s="20">
        <f t="shared" si="90"/>
        <v>3.5328376500798901E-3</v>
      </c>
    </row>
    <row r="161" spans="1:47" ht="16.5" customHeight="1" x14ac:dyDescent="0.25">
      <c r="A161" s="22" t="s">
        <v>294</v>
      </c>
      <c r="B161" s="16" t="s">
        <v>295</v>
      </c>
      <c r="C161" s="21">
        <v>11862806.859999999</v>
      </c>
      <c r="D161" s="21">
        <v>13217346.020000001</v>
      </c>
      <c r="E161" s="21">
        <v>13944279.609999999</v>
      </c>
      <c r="F161" s="21">
        <v>14466459.849999998</v>
      </c>
      <c r="G161" s="21">
        <v>975971.66</v>
      </c>
      <c r="H161" s="21">
        <v>1544865.24</v>
      </c>
      <c r="I161" s="21">
        <v>2380063.41</v>
      </c>
      <c r="J161" s="21">
        <v>1470602.6500000001</v>
      </c>
      <c r="K161" s="21">
        <v>13446877.640000001</v>
      </c>
      <c r="L161" s="21">
        <v>14279695.110000001</v>
      </c>
      <c r="M161" s="21">
        <v>15079536.440000001</v>
      </c>
      <c r="N161" s="21">
        <v>15473071.359999999</v>
      </c>
      <c r="O161" s="21">
        <v>11315368.800000001</v>
      </c>
      <c r="P161" s="21">
        <v>11718340.85</v>
      </c>
      <c r="Q161" s="21">
        <v>13151226.43</v>
      </c>
      <c r="R161" s="21">
        <v>13891721.24</v>
      </c>
      <c r="S161" s="21">
        <v>12470905.98</v>
      </c>
      <c r="T161" s="21">
        <v>12734829.870000001</v>
      </c>
      <c r="U161" s="21">
        <v>12699473.029999999</v>
      </c>
      <c r="V161" s="21">
        <v>14002468.710000001</v>
      </c>
      <c r="W161" s="21">
        <v>547438.06000000006</v>
      </c>
      <c r="X161" s="21">
        <v>1499005.1700000013</v>
      </c>
      <c r="Y161" s="21">
        <v>793053.17999999877</v>
      </c>
      <c r="Z161" s="21">
        <v>574738.60999999847</v>
      </c>
      <c r="AB161" s="17">
        <f t="shared" si="91"/>
        <v>9.7060953236252254E-4</v>
      </c>
      <c r="AC161" s="17">
        <f t="shared" si="92"/>
        <v>1.0662331629652827E-3</v>
      </c>
      <c r="AD161" s="17">
        <f t="shared" si="93"/>
        <v>1.1086012661908266E-3</v>
      </c>
      <c r="AE161" s="17">
        <f t="shared" si="94"/>
        <v>1.0451402097837285E-3</v>
      </c>
      <c r="AF161" s="17">
        <f t="shared" si="75"/>
        <v>7.8259884371287669E-2</v>
      </c>
      <c r="AG161" s="17">
        <f t="shared" si="76"/>
        <v>0.12131023781003207</v>
      </c>
      <c r="AH161" s="17">
        <f t="shared" si="77"/>
        <v>0.18741434423125825</v>
      </c>
      <c r="AI161" s="17">
        <f t="shared" si="78"/>
        <v>0.10502452677860689</v>
      </c>
      <c r="AJ161" s="17">
        <f t="shared" si="79"/>
        <v>0.88219787355780521</v>
      </c>
      <c r="AK161" s="17">
        <f t="shared" si="80"/>
        <v>0.9256042176099375</v>
      </c>
      <c r="AL161" s="17">
        <f t="shared" si="81"/>
        <v>0.92471540259098295</v>
      </c>
      <c r="AM161" s="17">
        <f t="shared" si="82"/>
        <v>0.9349442986088573</v>
      </c>
      <c r="AN161" s="17">
        <f t="shared" si="83"/>
        <v>0.95385256908751537</v>
      </c>
      <c r="AO161" s="17">
        <f t="shared" si="84"/>
        <v>0.88658803607533898</v>
      </c>
      <c r="AP161" s="17">
        <f t="shared" si="85"/>
        <v>0.94312698811408879</v>
      </c>
      <c r="AQ161" s="17">
        <f t="shared" si="86"/>
        <v>0.96027095668467932</v>
      </c>
      <c r="AR161" s="20">
        <f t="shared" si="87"/>
        <v>4.9533248570514727</v>
      </c>
      <c r="AS161" s="20">
        <f t="shared" si="88"/>
        <v>5.5461918167593254</v>
      </c>
      <c r="AT161" s="20">
        <f t="shared" si="89"/>
        <v>5.877115622260435</v>
      </c>
      <c r="AU161" s="20">
        <f t="shared" si="90"/>
        <v>6.0779639636005971</v>
      </c>
    </row>
    <row r="162" spans="1:47" ht="16.5" customHeight="1" x14ac:dyDescent="0.25">
      <c r="A162" s="22" t="s">
        <v>296</v>
      </c>
      <c r="B162" s="16" t="s">
        <v>297</v>
      </c>
      <c r="C162" s="21">
        <v>9464121.5700000003</v>
      </c>
      <c r="D162" s="21">
        <v>10082746.050000001</v>
      </c>
      <c r="E162" s="21">
        <v>10204022.449999999</v>
      </c>
      <c r="F162" s="21">
        <v>9860401.2899999991</v>
      </c>
      <c r="G162" s="21">
        <v>991596.14</v>
      </c>
      <c r="H162" s="21">
        <v>1419861.96</v>
      </c>
      <c r="I162" s="21">
        <v>1592594.16</v>
      </c>
      <c r="J162" s="21">
        <v>1543832.54</v>
      </c>
      <c r="K162" s="21">
        <v>10704122.140000001</v>
      </c>
      <c r="L162" s="21">
        <v>10644429.960000001</v>
      </c>
      <c r="M162" s="21">
        <v>10817162.16</v>
      </c>
      <c r="N162" s="21">
        <v>10784301.539999999</v>
      </c>
      <c r="O162" s="21">
        <v>8927290.2400000002</v>
      </c>
      <c r="P162" s="21">
        <v>8596998.4399999995</v>
      </c>
      <c r="Q162" s="21">
        <v>9539845.3900000006</v>
      </c>
      <c r="R162" s="21">
        <v>9371988.4700000007</v>
      </c>
      <c r="S162" s="21">
        <v>9712526</v>
      </c>
      <c r="T162" s="21">
        <v>9224568</v>
      </c>
      <c r="U162" s="21">
        <v>9224568</v>
      </c>
      <c r="V162" s="21">
        <v>9240469</v>
      </c>
      <c r="W162" s="21">
        <v>536831.33000000007</v>
      </c>
      <c r="X162" s="21">
        <v>1485747.6100000013</v>
      </c>
      <c r="Y162" s="21">
        <v>664177.05999999866</v>
      </c>
      <c r="Z162" s="21">
        <v>488412.81999999844</v>
      </c>
      <c r="AB162" s="17">
        <f t="shared" si="91"/>
        <v>7.7435017864564335E-4</v>
      </c>
      <c r="AC162" s="17">
        <f t="shared" si="92"/>
        <v>8.133673882789981E-4</v>
      </c>
      <c r="AD162" s="17">
        <f t="shared" si="93"/>
        <v>8.1124249690153923E-4</v>
      </c>
      <c r="AE162" s="17">
        <f t="shared" si="94"/>
        <v>7.1237206473720297E-4</v>
      </c>
      <c r="AF162" s="17">
        <f t="shared" si="75"/>
        <v>0.10209456736589431</v>
      </c>
      <c r="AG162" s="17">
        <f t="shared" si="76"/>
        <v>0.15392178365425893</v>
      </c>
      <c r="AH162" s="17">
        <f t="shared" si="77"/>
        <v>0.17264701826687168</v>
      </c>
      <c r="AI162" s="17">
        <f t="shared" si="78"/>
        <v>0.16707296350434162</v>
      </c>
      <c r="AJ162" s="17">
        <f t="shared" si="79"/>
        <v>0.88415672450464022</v>
      </c>
      <c r="AK162" s="17">
        <f t="shared" si="80"/>
        <v>0.94723212871795714</v>
      </c>
      <c r="AL162" s="17">
        <f t="shared" si="81"/>
        <v>0.9433178775605966</v>
      </c>
      <c r="AM162" s="17">
        <f t="shared" si="82"/>
        <v>0.91432915274362769</v>
      </c>
      <c r="AN162" s="17">
        <f t="shared" si="83"/>
        <v>0.94327721532004793</v>
      </c>
      <c r="AO162" s="17">
        <f t="shared" si="84"/>
        <v>0.85264454716679083</v>
      </c>
      <c r="AP162" s="17">
        <f t="shared" si="85"/>
        <v>0.93491027060607856</v>
      </c>
      <c r="AQ162" s="17">
        <f t="shared" si="86"/>
        <v>0.95046724716008002</v>
      </c>
      <c r="AR162" s="20">
        <f t="shared" si="87"/>
        <v>3.9517518219830494</v>
      </c>
      <c r="AS162" s="20">
        <f t="shared" si="88"/>
        <v>4.2308677966329284</v>
      </c>
      <c r="AT162" s="20">
        <f t="shared" si="89"/>
        <v>4.300704046968777</v>
      </c>
      <c r="AU162" s="20">
        <f t="shared" si="90"/>
        <v>4.1427663940366752</v>
      </c>
    </row>
    <row r="163" spans="1:47" ht="16.5" customHeight="1" x14ac:dyDescent="0.25">
      <c r="A163" s="22" t="s">
        <v>298</v>
      </c>
      <c r="B163" s="16" t="s">
        <v>299</v>
      </c>
      <c r="C163" s="21">
        <v>2398685.29</v>
      </c>
      <c r="D163" s="21">
        <v>3134599.97</v>
      </c>
      <c r="E163" s="21">
        <v>3740257.16</v>
      </c>
      <c r="F163" s="21">
        <v>4606058.5599999996</v>
      </c>
      <c r="G163" s="21">
        <v>-15624.48</v>
      </c>
      <c r="H163" s="21">
        <v>125003.28</v>
      </c>
      <c r="I163" s="21">
        <v>787469.25</v>
      </c>
      <c r="J163" s="21">
        <v>-73229.89</v>
      </c>
      <c r="K163" s="21">
        <v>2742755.5</v>
      </c>
      <c r="L163" s="21">
        <v>3635265.15</v>
      </c>
      <c r="M163" s="21">
        <v>4262374.28</v>
      </c>
      <c r="N163" s="21">
        <v>4688769.82</v>
      </c>
      <c r="O163" s="21">
        <v>2388078.56</v>
      </c>
      <c r="P163" s="21">
        <v>3121342.41</v>
      </c>
      <c r="Q163" s="21">
        <v>3611381.04</v>
      </c>
      <c r="R163" s="21">
        <v>4519732.7699999996</v>
      </c>
      <c r="S163" s="21">
        <v>2758379.98</v>
      </c>
      <c r="T163" s="21">
        <v>3510261.87</v>
      </c>
      <c r="U163" s="21">
        <v>3474905.03</v>
      </c>
      <c r="V163" s="21">
        <v>4761999.71</v>
      </c>
      <c r="W163" s="21">
        <v>10606.729999999981</v>
      </c>
      <c r="X163" s="21">
        <v>13257.560000000056</v>
      </c>
      <c r="Y163" s="21">
        <v>128876.12000000011</v>
      </c>
      <c r="Z163" s="21">
        <v>86325.790000000037</v>
      </c>
      <c r="AB163" s="17">
        <f t="shared" si="91"/>
        <v>1.9625935371687928E-4</v>
      </c>
      <c r="AC163" s="17">
        <f t="shared" si="92"/>
        <v>2.5286577468628454E-4</v>
      </c>
      <c r="AD163" s="17">
        <f t="shared" si="93"/>
        <v>2.973587692892875E-4</v>
      </c>
      <c r="AE163" s="17">
        <f t="shared" si="94"/>
        <v>3.3276814504652557E-4</v>
      </c>
      <c r="AF163" s="17">
        <f t="shared" si="75"/>
        <v>-5.6643682571971103E-3</v>
      </c>
      <c r="AG163" s="17">
        <f t="shared" si="76"/>
        <v>3.5610813275307004E-2</v>
      </c>
      <c r="AH163" s="17">
        <f t="shared" si="77"/>
        <v>0.22661604941761532</v>
      </c>
      <c r="AI163" s="17">
        <f t="shared" si="78"/>
        <v>-1.5377970277112848E-2</v>
      </c>
      <c r="AJ163" s="17">
        <f t="shared" si="79"/>
        <v>0.87455308721466429</v>
      </c>
      <c r="AK163" s="17">
        <f t="shared" si="80"/>
        <v>0.86227547115786041</v>
      </c>
      <c r="AL163" s="17">
        <f t="shared" si="81"/>
        <v>0.8775055671554024</v>
      </c>
      <c r="AM163" s="17">
        <f t="shared" si="82"/>
        <v>0.98235970986521992</v>
      </c>
      <c r="AN163" s="17">
        <f t="shared" si="83"/>
        <v>0.99557810687203574</v>
      </c>
      <c r="AO163" s="17">
        <f t="shared" si="84"/>
        <v>0.99577057355742904</v>
      </c>
      <c r="AP163" s="17">
        <f t="shared" si="85"/>
        <v>0.96554351359092105</v>
      </c>
      <c r="AQ163" s="17">
        <f t="shared" si="86"/>
        <v>0.98125820831943567</v>
      </c>
      <c r="AR163" s="20">
        <f t="shared" si="87"/>
        <v>1.001573035068424</v>
      </c>
      <c r="AS163" s="20">
        <f t="shared" si="88"/>
        <v>1.3153240201263965</v>
      </c>
      <c r="AT163" s="20">
        <f t="shared" si="89"/>
        <v>1.5764115752916583</v>
      </c>
      <c r="AU163" s="20">
        <f t="shared" si="90"/>
        <v>1.9351975695639221</v>
      </c>
    </row>
    <row r="164" spans="1:47" ht="16.5" customHeight="1" x14ac:dyDescent="0.25">
      <c r="A164" s="22" t="s">
        <v>300</v>
      </c>
      <c r="B164" s="16" t="s">
        <v>301</v>
      </c>
      <c r="C164" s="21">
        <v>4863764.74</v>
      </c>
      <c r="D164" s="21">
        <v>6398595.9699999997</v>
      </c>
      <c r="E164" s="21">
        <v>6300587.04</v>
      </c>
      <c r="F164" s="21">
        <v>9466885.9800000004</v>
      </c>
      <c r="G164" s="21">
        <v>179286.44</v>
      </c>
      <c r="H164" s="21">
        <v>-987509</v>
      </c>
      <c r="I164" s="21">
        <v>-703408.78</v>
      </c>
      <c r="J164" s="21">
        <v>-285000</v>
      </c>
      <c r="K164" s="21">
        <v>7101490.1399999997</v>
      </c>
      <c r="L164" s="21">
        <v>8221840.4900000002</v>
      </c>
      <c r="M164" s="21">
        <v>8530630.2100000009</v>
      </c>
      <c r="N164" s="21">
        <v>13423148.76</v>
      </c>
      <c r="O164" s="21">
        <v>4344573.4000000004</v>
      </c>
      <c r="P164" s="21">
        <v>6283039.6699999999</v>
      </c>
      <c r="Q164" s="21">
        <v>6186837.9000000004</v>
      </c>
      <c r="R164" s="21">
        <v>9220106.3499999996</v>
      </c>
      <c r="S164" s="21">
        <v>6922203.7000000002</v>
      </c>
      <c r="T164" s="21">
        <v>9209349.4900000002</v>
      </c>
      <c r="U164" s="21">
        <v>9234038.9900000002</v>
      </c>
      <c r="V164" s="21">
        <v>13708148.76</v>
      </c>
      <c r="W164" s="21">
        <v>519191.33999999985</v>
      </c>
      <c r="X164" s="21">
        <v>115556.29999999981</v>
      </c>
      <c r="Y164" s="21">
        <v>113749.13999999966</v>
      </c>
      <c r="Z164" s="21">
        <v>246779.63000000082</v>
      </c>
      <c r="AB164" s="17">
        <f t="shared" si="91"/>
        <v>3.9795104780225061E-4</v>
      </c>
      <c r="AC164" s="17">
        <f t="shared" si="92"/>
        <v>5.161698278388576E-4</v>
      </c>
      <c r="AD164" s="17">
        <f t="shared" si="93"/>
        <v>5.0091069353488916E-4</v>
      </c>
      <c r="AE164" s="17">
        <f t="shared" si="94"/>
        <v>6.8394225689817536E-4</v>
      </c>
      <c r="AF164" s="17">
        <f t="shared" si="75"/>
        <v>2.5900197071634861E-2</v>
      </c>
      <c r="AG164" s="17">
        <f t="shared" si="76"/>
        <v>-0.10722896346504057</v>
      </c>
      <c r="AH164" s="17">
        <f t="shared" si="77"/>
        <v>-7.6175634601690148E-2</v>
      </c>
      <c r="AI164" s="17">
        <f t="shared" si="78"/>
        <v>-2.0790553486815241E-2</v>
      </c>
      <c r="AJ164" s="17">
        <f t="shared" si="79"/>
        <v>0.68489354263892566</v>
      </c>
      <c r="AK164" s="17">
        <f t="shared" si="80"/>
        <v>0.7782437494113924</v>
      </c>
      <c r="AL164" s="17">
        <f t="shared" si="81"/>
        <v>0.73858400667915003</v>
      </c>
      <c r="AM164" s="17">
        <f t="shared" si="82"/>
        <v>0.70526566823207881</v>
      </c>
      <c r="AN164" s="17">
        <f t="shared" si="83"/>
        <v>0.89325319628843725</v>
      </c>
      <c r="AO164" s="17">
        <f t="shared" si="84"/>
        <v>0.98194036620818237</v>
      </c>
      <c r="AP164" s="17">
        <f t="shared" si="85"/>
        <v>0.98194626321676848</v>
      </c>
      <c r="AQ164" s="17">
        <f t="shared" si="86"/>
        <v>0.97393233313242034</v>
      </c>
      <c r="AR164" s="20">
        <f t="shared" si="87"/>
        <v>2.0308690067885413</v>
      </c>
      <c r="AS164" s="20">
        <f t="shared" si="88"/>
        <v>2.6849445080626855</v>
      </c>
      <c r="AT164" s="20">
        <f t="shared" si="89"/>
        <v>2.6555174994942341</v>
      </c>
      <c r="AU164" s="20">
        <f t="shared" si="90"/>
        <v>3.977434177440152</v>
      </c>
    </row>
    <row r="165" spans="1:47" ht="16.5" customHeight="1" x14ac:dyDescent="0.25">
      <c r="A165" s="22" t="s">
        <v>302</v>
      </c>
      <c r="B165" s="16" t="s">
        <v>301</v>
      </c>
      <c r="C165" s="21">
        <v>4863764.74</v>
      </c>
      <c r="D165" s="21">
        <v>6398595.9699999997</v>
      </c>
      <c r="E165" s="21">
        <v>6300587.04</v>
      </c>
      <c r="F165" s="21">
        <v>9466885.9800000004</v>
      </c>
      <c r="G165" s="21">
        <v>179286.44</v>
      </c>
      <c r="H165" s="21">
        <v>-987509</v>
      </c>
      <c r="I165" s="21">
        <v>-703408.78</v>
      </c>
      <c r="J165" s="21">
        <v>-285000</v>
      </c>
      <c r="K165" s="21">
        <v>7101490.1399999997</v>
      </c>
      <c r="L165" s="21">
        <v>8221840.4900000002</v>
      </c>
      <c r="M165" s="21">
        <v>8530630.2100000009</v>
      </c>
      <c r="N165" s="21">
        <v>13423148.76</v>
      </c>
      <c r="O165" s="21">
        <v>4344573.4000000004</v>
      </c>
      <c r="P165" s="21">
        <v>6283039.6699999999</v>
      </c>
      <c r="Q165" s="21">
        <v>6186837.9000000004</v>
      </c>
      <c r="R165" s="21">
        <v>9220106.3499999996</v>
      </c>
      <c r="S165" s="21">
        <v>6922203.7000000002</v>
      </c>
      <c r="T165" s="21">
        <v>9209349.4900000002</v>
      </c>
      <c r="U165" s="21">
        <v>9234038.9900000002</v>
      </c>
      <c r="V165" s="21">
        <v>13708148.76</v>
      </c>
      <c r="W165" s="21">
        <v>519191.33999999985</v>
      </c>
      <c r="X165" s="21">
        <v>115556.29999999981</v>
      </c>
      <c r="Y165" s="21">
        <v>113749.13999999966</v>
      </c>
      <c r="Z165" s="21">
        <v>246779.63000000082</v>
      </c>
      <c r="AB165" s="17">
        <f t="shared" si="91"/>
        <v>3.9795104780225061E-4</v>
      </c>
      <c r="AC165" s="17">
        <f t="shared" si="92"/>
        <v>5.161698278388576E-4</v>
      </c>
      <c r="AD165" s="17">
        <f t="shared" si="93"/>
        <v>5.0091069353488916E-4</v>
      </c>
      <c r="AE165" s="17">
        <f t="shared" si="94"/>
        <v>6.8394225689817536E-4</v>
      </c>
      <c r="AF165" s="17">
        <f t="shared" si="75"/>
        <v>2.5900197071634861E-2</v>
      </c>
      <c r="AG165" s="17">
        <f t="shared" si="76"/>
        <v>-0.10722896346504057</v>
      </c>
      <c r="AH165" s="17">
        <f t="shared" si="77"/>
        <v>-7.6175634601690148E-2</v>
      </c>
      <c r="AI165" s="17">
        <f t="shared" si="78"/>
        <v>-2.0790553486815241E-2</v>
      </c>
      <c r="AJ165" s="17">
        <f t="shared" si="79"/>
        <v>0.68489354263892566</v>
      </c>
      <c r="AK165" s="17">
        <f t="shared" si="80"/>
        <v>0.7782437494113924</v>
      </c>
      <c r="AL165" s="17">
        <f t="shared" si="81"/>
        <v>0.73858400667915003</v>
      </c>
      <c r="AM165" s="17">
        <f t="shared" si="82"/>
        <v>0.70526566823207881</v>
      </c>
      <c r="AN165" s="17">
        <f t="shared" si="83"/>
        <v>0.89325319628843725</v>
      </c>
      <c r="AO165" s="17">
        <f t="shared" si="84"/>
        <v>0.98194036620818237</v>
      </c>
      <c r="AP165" s="17">
        <f t="shared" si="85"/>
        <v>0.98194626321676848</v>
      </c>
      <c r="AQ165" s="17">
        <f t="shared" si="86"/>
        <v>0.97393233313242034</v>
      </c>
      <c r="AR165" s="20">
        <f t="shared" si="87"/>
        <v>2.0308690067885413</v>
      </c>
      <c r="AS165" s="20">
        <f t="shared" si="88"/>
        <v>2.6849445080626855</v>
      </c>
      <c r="AT165" s="20">
        <f t="shared" si="89"/>
        <v>2.6555174994942341</v>
      </c>
      <c r="AU165" s="20">
        <f t="shared" si="90"/>
        <v>3.977434177440152</v>
      </c>
    </row>
    <row r="166" spans="1:47" ht="16.5" customHeight="1" x14ac:dyDescent="0.25">
      <c r="A166" s="22" t="s">
        <v>303</v>
      </c>
      <c r="B166" s="16" t="s">
        <v>304</v>
      </c>
      <c r="C166" s="21">
        <v>749442.85</v>
      </c>
      <c r="D166" s="21">
        <v>1033556.97</v>
      </c>
      <c r="E166" s="21">
        <v>1264615.93</v>
      </c>
      <c r="F166" s="21">
        <v>1405045.49</v>
      </c>
      <c r="G166" s="21">
        <v>116500</v>
      </c>
      <c r="H166" s="21">
        <v>376000</v>
      </c>
      <c r="I166" s="21">
        <v>689805</v>
      </c>
      <c r="J166" s="21">
        <v>258000</v>
      </c>
      <c r="K166" s="21">
        <v>773449</v>
      </c>
      <c r="L166" s="21">
        <v>1064257</v>
      </c>
      <c r="M166" s="21">
        <v>1378062</v>
      </c>
      <c r="N166" s="21">
        <v>1461486</v>
      </c>
      <c r="O166" s="21">
        <v>749442.85</v>
      </c>
      <c r="P166" s="21">
        <v>1033556.97</v>
      </c>
      <c r="Q166" s="21">
        <v>1264615.93</v>
      </c>
      <c r="R166" s="21">
        <v>1405045.49</v>
      </c>
      <c r="S166" s="21">
        <v>656949</v>
      </c>
      <c r="T166" s="21">
        <v>688257</v>
      </c>
      <c r="U166" s="21">
        <v>688257</v>
      </c>
      <c r="V166" s="21">
        <v>1203486</v>
      </c>
      <c r="W166" s="21">
        <v>0</v>
      </c>
      <c r="X166" s="21">
        <v>0</v>
      </c>
      <c r="Y166" s="21">
        <v>0</v>
      </c>
      <c r="Z166" s="21">
        <v>0</v>
      </c>
      <c r="AB166" s="17">
        <f t="shared" si="91"/>
        <v>6.1319077580509156E-5</v>
      </c>
      <c r="AC166" s="17">
        <f t="shared" si="92"/>
        <v>8.3376247815589348E-5</v>
      </c>
      <c r="AD166" s="17">
        <f t="shared" si="93"/>
        <v>1.0053978121879398E-4</v>
      </c>
      <c r="AE166" s="17">
        <f t="shared" si="94"/>
        <v>1.0150856210853008E-4</v>
      </c>
      <c r="AF166" s="17">
        <f t="shared" ref="AF166:AF180" si="95">IF(S166=0,"",G166/S166)</f>
        <v>0.17733492249778901</v>
      </c>
      <c r="AG166" s="17">
        <f t="shared" ref="AG166:AG180" si="96">IF(T166=0,"",H166/T166)</f>
        <v>0.54630755662492358</v>
      </c>
      <c r="AH166" s="17">
        <f t="shared" ref="AH166:AH180" si="97">IF(U166=0,"",I166/U166)</f>
        <v>1.0022491598341898</v>
      </c>
      <c r="AI166" s="17">
        <f t="shared" ref="AI166:AI180" si="98">IF(V166=0,"",J166/V166)</f>
        <v>0.21437723413483831</v>
      </c>
      <c r="AJ166" s="17">
        <f t="shared" ref="AJ166:AJ180" si="99">IF(K166=0,"",C166/K166)</f>
        <v>0.9689622069457714</v>
      </c>
      <c r="AK166" s="17">
        <f t="shared" ref="AK166:AK180" si="100">IF(L166=0,"",D166/L166)</f>
        <v>0.97115355595499953</v>
      </c>
      <c r="AL166" s="17">
        <f t="shared" ref="AL166:AL180" si="101">IF(M166=0,"",E166/M166)</f>
        <v>0.91767709290293176</v>
      </c>
      <c r="AM166" s="17">
        <f t="shared" ref="AM166:AM180" si="102">IF(N166=0,"",F166/N166)</f>
        <v>0.96138142274370053</v>
      </c>
      <c r="AN166" s="17">
        <f t="shared" ref="AN166:AN180" si="103">IF(O166=0,"",O166/C166)</f>
        <v>1</v>
      </c>
      <c r="AO166" s="17">
        <f t="shared" ref="AO166:AO180" si="104">IF(P166=0,"",P166/D166)</f>
        <v>1</v>
      </c>
      <c r="AP166" s="17">
        <f t="shared" ref="AP166:AP180" si="105">IF(Q166=0,"",Q166/E166)</f>
        <v>1</v>
      </c>
      <c r="AQ166" s="17">
        <f t="shared" ref="AQ166:AQ180" si="106">IF(R166=0,"",R166/F166)</f>
        <v>1</v>
      </c>
      <c r="AR166" s="20">
        <f t="shared" si="87"/>
        <v>0.31293048446752664</v>
      </c>
      <c r="AS166" s="20">
        <f t="shared" si="88"/>
        <v>0.43369563000731387</v>
      </c>
      <c r="AT166" s="20">
        <f t="shared" si="89"/>
        <v>0.53299949844898509</v>
      </c>
      <c r="AU166" s="20">
        <f t="shared" si="90"/>
        <v>0.59031829099774846</v>
      </c>
    </row>
    <row r="167" spans="1:47" ht="16.5" customHeight="1" x14ac:dyDescent="0.25">
      <c r="A167" s="22" t="s">
        <v>305</v>
      </c>
      <c r="B167" s="16" t="s">
        <v>304</v>
      </c>
      <c r="C167" s="21">
        <v>749442.85</v>
      </c>
      <c r="D167" s="21">
        <v>1033556.97</v>
      </c>
      <c r="E167" s="21">
        <v>1264615.93</v>
      </c>
      <c r="F167" s="21">
        <v>1405045.49</v>
      </c>
      <c r="G167" s="21">
        <v>116500</v>
      </c>
      <c r="H167" s="21">
        <v>376000</v>
      </c>
      <c r="I167" s="21">
        <v>689805</v>
      </c>
      <c r="J167" s="21">
        <v>258000</v>
      </c>
      <c r="K167" s="21">
        <v>773449</v>
      </c>
      <c r="L167" s="21">
        <v>1064257</v>
      </c>
      <c r="M167" s="21">
        <v>1378062</v>
      </c>
      <c r="N167" s="21">
        <v>1461486</v>
      </c>
      <c r="O167" s="21">
        <v>749442.85</v>
      </c>
      <c r="P167" s="21">
        <v>1033556.97</v>
      </c>
      <c r="Q167" s="21">
        <v>1264615.93</v>
      </c>
      <c r="R167" s="21">
        <v>1405045.49</v>
      </c>
      <c r="S167" s="21">
        <v>656949</v>
      </c>
      <c r="T167" s="21">
        <v>688257</v>
      </c>
      <c r="U167" s="21">
        <v>688257</v>
      </c>
      <c r="V167" s="21">
        <v>1203486</v>
      </c>
      <c r="W167" s="21">
        <v>0</v>
      </c>
      <c r="X167" s="21">
        <v>0</v>
      </c>
      <c r="Y167" s="21">
        <v>0</v>
      </c>
      <c r="Z167" s="21">
        <v>0</v>
      </c>
      <c r="AB167" s="17">
        <f t="shared" si="91"/>
        <v>6.1319077580509156E-5</v>
      </c>
      <c r="AC167" s="17">
        <f t="shared" si="92"/>
        <v>8.3376247815589348E-5</v>
      </c>
      <c r="AD167" s="17">
        <f t="shared" si="93"/>
        <v>1.0053978121879398E-4</v>
      </c>
      <c r="AE167" s="17">
        <f t="shared" si="94"/>
        <v>1.0150856210853008E-4</v>
      </c>
      <c r="AF167" s="17">
        <f t="shared" si="95"/>
        <v>0.17733492249778901</v>
      </c>
      <c r="AG167" s="17">
        <f t="shared" si="96"/>
        <v>0.54630755662492358</v>
      </c>
      <c r="AH167" s="17">
        <f t="shared" si="97"/>
        <v>1.0022491598341898</v>
      </c>
      <c r="AI167" s="17">
        <f t="shared" si="98"/>
        <v>0.21437723413483831</v>
      </c>
      <c r="AJ167" s="17">
        <f t="shared" si="99"/>
        <v>0.9689622069457714</v>
      </c>
      <c r="AK167" s="17">
        <f t="shared" si="100"/>
        <v>0.97115355595499953</v>
      </c>
      <c r="AL167" s="17">
        <f t="shared" si="101"/>
        <v>0.91767709290293176</v>
      </c>
      <c r="AM167" s="17">
        <f t="shared" si="102"/>
        <v>0.96138142274370053</v>
      </c>
      <c r="AN167" s="17">
        <f t="shared" si="103"/>
        <v>1</v>
      </c>
      <c r="AO167" s="17">
        <f t="shared" si="104"/>
        <v>1</v>
      </c>
      <c r="AP167" s="17">
        <f t="shared" si="105"/>
        <v>1</v>
      </c>
      <c r="AQ167" s="17">
        <f t="shared" si="106"/>
        <v>1</v>
      </c>
      <c r="AR167" s="20">
        <f t="shared" si="87"/>
        <v>0.31293048446752664</v>
      </c>
      <c r="AS167" s="20">
        <f t="shared" si="88"/>
        <v>0.43369563000731387</v>
      </c>
      <c r="AT167" s="20">
        <f t="shared" si="89"/>
        <v>0.53299949844898509</v>
      </c>
      <c r="AU167" s="20">
        <f t="shared" si="90"/>
        <v>0.59031829099774846</v>
      </c>
    </row>
    <row r="168" spans="1:47" ht="16.5" customHeight="1" x14ac:dyDescent="0.25">
      <c r="A168" s="22" t="s">
        <v>306</v>
      </c>
      <c r="B168" s="16" t="s">
        <v>307</v>
      </c>
      <c r="C168" s="21">
        <v>39101305.149999999</v>
      </c>
      <c r="D168" s="21">
        <v>42434678.480000004</v>
      </c>
      <c r="E168" s="21">
        <v>45041673.329999998</v>
      </c>
      <c r="F168" s="21">
        <v>48900249.640000001</v>
      </c>
      <c r="G168" s="21">
        <v>8253</v>
      </c>
      <c r="H168" s="21">
        <v>-249513.53999999998</v>
      </c>
      <c r="I168" s="21">
        <v>2705699</v>
      </c>
      <c r="J168" s="21">
        <v>-457575</v>
      </c>
      <c r="K168" s="21">
        <v>42210678.829999998</v>
      </c>
      <c r="L168" s="21">
        <v>45164351.950000003</v>
      </c>
      <c r="M168" s="21">
        <v>47979948.130000003</v>
      </c>
      <c r="N168" s="21">
        <v>52537578.310000002</v>
      </c>
      <c r="O168" s="21">
        <v>38325007.700000003</v>
      </c>
      <c r="P168" s="21">
        <v>42018727.080000006</v>
      </c>
      <c r="Q168" s="21">
        <v>44326320.210000001</v>
      </c>
      <c r="R168" s="21">
        <v>48359454.990000002</v>
      </c>
      <c r="S168" s="21">
        <v>42202425.829999998</v>
      </c>
      <c r="T168" s="21">
        <v>45413865.490000002</v>
      </c>
      <c r="U168" s="21">
        <v>45274249.130000003</v>
      </c>
      <c r="V168" s="21">
        <v>52995153.310000002</v>
      </c>
      <c r="W168" s="21">
        <v>776297.44999999553</v>
      </c>
      <c r="X168" s="21">
        <v>415951.39999999851</v>
      </c>
      <c r="Y168" s="21">
        <v>715353.11999999732</v>
      </c>
      <c r="Z168" s="21">
        <v>540794.64999999851</v>
      </c>
      <c r="AB168" s="17">
        <f t="shared" si="91"/>
        <v>3.1992512357573522E-3</v>
      </c>
      <c r="AC168" s="17">
        <f t="shared" si="92"/>
        <v>3.4231729567102014E-3</v>
      </c>
      <c r="AD168" s="17">
        <f t="shared" si="93"/>
        <v>3.5809132835505145E-3</v>
      </c>
      <c r="AE168" s="17">
        <f t="shared" si="94"/>
        <v>3.5328351025165497E-3</v>
      </c>
      <c r="AF168" s="17">
        <f t="shared" si="95"/>
        <v>1.9555747892893106E-4</v>
      </c>
      <c r="AG168" s="17">
        <f t="shared" si="96"/>
        <v>-5.4942149783515368E-3</v>
      </c>
      <c r="AH168" s="17">
        <f t="shared" si="97"/>
        <v>5.9762426809793892E-2</v>
      </c>
      <c r="AI168" s="17">
        <f t="shared" si="98"/>
        <v>-8.6342801448912338E-3</v>
      </c>
      <c r="AJ168" s="17">
        <f t="shared" si="99"/>
        <v>0.92633679992395423</v>
      </c>
      <c r="AK168" s="17">
        <f t="shared" si="100"/>
        <v>0.93956132763685107</v>
      </c>
      <c r="AL168" s="17">
        <f t="shared" si="101"/>
        <v>0.93876035897248467</v>
      </c>
      <c r="AM168" s="17">
        <f t="shared" si="102"/>
        <v>0.93076710448019118</v>
      </c>
      <c r="AN168" s="17">
        <f t="shared" si="103"/>
        <v>0.98014650797404401</v>
      </c>
      <c r="AO168" s="17">
        <f t="shared" si="104"/>
        <v>0.99019784254531251</v>
      </c>
      <c r="AP168" s="17">
        <f t="shared" si="105"/>
        <v>0.98411797193325989</v>
      </c>
      <c r="AQ168" s="17">
        <f t="shared" si="106"/>
        <v>0.98894086116162416</v>
      </c>
      <c r="AR168" s="20">
        <f t="shared" si="87"/>
        <v>16.326782440985454</v>
      </c>
      <c r="AS168" s="20">
        <f t="shared" si="88"/>
        <v>17.806212092538455</v>
      </c>
      <c r="AT168" s="20">
        <f t="shared" si="89"/>
        <v>18.983778967732146</v>
      </c>
      <c r="AU168" s="20">
        <f t="shared" si="90"/>
        <v>20.545037155236919</v>
      </c>
    </row>
    <row r="169" spans="1:47" ht="16.5" customHeight="1" x14ac:dyDescent="0.25">
      <c r="A169" s="22" t="s">
        <v>308</v>
      </c>
      <c r="B169" s="16" t="s">
        <v>309</v>
      </c>
      <c r="C169" s="21">
        <v>35497248.979999997</v>
      </c>
      <c r="D169" s="21">
        <v>39016068.170000002</v>
      </c>
      <c r="E169" s="21">
        <v>41664506.039999999</v>
      </c>
      <c r="F169" s="21">
        <v>43917475.899999999</v>
      </c>
      <c r="G169" s="21">
        <v>53053</v>
      </c>
      <c r="H169" s="21">
        <v>-295513.53999999998</v>
      </c>
      <c r="I169" s="21">
        <v>2977236</v>
      </c>
      <c r="J169" s="21">
        <v>-990075</v>
      </c>
      <c r="K169" s="21">
        <v>38128734.829999998</v>
      </c>
      <c r="L169" s="21">
        <v>40995566.950000003</v>
      </c>
      <c r="M169" s="21">
        <v>44128700.130000003</v>
      </c>
      <c r="N169" s="21">
        <v>47512799.310000002</v>
      </c>
      <c r="O169" s="21">
        <v>34720951.530000001</v>
      </c>
      <c r="P169" s="21">
        <v>38600116.770000003</v>
      </c>
      <c r="Q169" s="21">
        <v>40949152.920000002</v>
      </c>
      <c r="R169" s="21">
        <v>43376749.75</v>
      </c>
      <c r="S169" s="21">
        <v>38075681.829999998</v>
      </c>
      <c r="T169" s="21">
        <v>41291080.490000002</v>
      </c>
      <c r="U169" s="21">
        <v>41151464.130000003</v>
      </c>
      <c r="V169" s="21">
        <v>48502874.310000002</v>
      </c>
      <c r="W169" s="21">
        <v>776297.44999999553</v>
      </c>
      <c r="X169" s="21">
        <v>415951.39999999851</v>
      </c>
      <c r="Y169" s="21">
        <v>715353.11999999732</v>
      </c>
      <c r="Z169" s="21">
        <v>540726.14999999851</v>
      </c>
      <c r="AB169" s="17">
        <f t="shared" si="91"/>
        <v>2.9043689777002598E-3</v>
      </c>
      <c r="AC169" s="17">
        <f t="shared" si="92"/>
        <v>3.1473962857914333E-3</v>
      </c>
      <c r="AD169" s="17">
        <f t="shared" si="93"/>
        <v>3.3124209670921355E-3</v>
      </c>
      <c r="AE169" s="17">
        <f t="shared" si="94"/>
        <v>3.1728508875858694E-3</v>
      </c>
      <c r="AF169" s="17">
        <f t="shared" si="95"/>
        <v>1.3933565323103237E-3</v>
      </c>
      <c r="AG169" s="17">
        <f t="shared" si="96"/>
        <v>-7.1568371787114737E-3</v>
      </c>
      <c r="AH169" s="17">
        <f t="shared" si="97"/>
        <v>7.234823992154274E-2</v>
      </c>
      <c r="AI169" s="17">
        <f t="shared" si="98"/>
        <v>-2.041270778453377E-2</v>
      </c>
      <c r="AJ169" s="17">
        <f t="shared" si="99"/>
        <v>0.93098418130754423</v>
      </c>
      <c r="AK169" s="17">
        <f t="shared" si="100"/>
        <v>0.95171432115052135</v>
      </c>
      <c r="AL169" s="17">
        <f t="shared" si="101"/>
        <v>0.94415892417540825</v>
      </c>
      <c r="AM169" s="17">
        <f t="shared" si="102"/>
        <v>0.92432937098607659</v>
      </c>
      <c r="AN169" s="17">
        <f t="shared" si="103"/>
        <v>0.97813077147366034</v>
      </c>
      <c r="AO169" s="17">
        <f t="shared" si="104"/>
        <v>0.98933897187723729</v>
      </c>
      <c r="AP169" s="17">
        <f t="shared" si="105"/>
        <v>0.98283063480188093</v>
      </c>
      <c r="AQ169" s="17">
        <f t="shared" si="106"/>
        <v>0.98768767696870308</v>
      </c>
      <c r="AR169" s="20">
        <f t="shared" si="87"/>
        <v>14.821905793851814</v>
      </c>
      <c r="AS169" s="20">
        <f t="shared" si="88"/>
        <v>16.371713177452094</v>
      </c>
      <c r="AT169" s="20">
        <f t="shared" si="89"/>
        <v>17.560399403196438</v>
      </c>
      <c r="AU169" s="20">
        <f t="shared" si="90"/>
        <v>18.451565805334035</v>
      </c>
    </row>
    <row r="170" spans="1:47" ht="16.5" customHeight="1" x14ac:dyDescent="0.25">
      <c r="A170" s="22" t="s">
        <v>310</v>
      </c>
      <c r="B170" s="16" t="s">
        <v>311</v>
      </c>
      <c r="C170" s="21">
        <v>3604056.17</v>
      </c>
      <c r="D170" s="21">
        <v>3418610.31</v>
      </c>
      <c r="E170" s="21">
        <v>3377167.29</v>
      </c>
      <c r="F170" s="21">
        <v>4982773.74</v>
      </c>
      <c r="G170" s="21">
        <v>-44800</v>
      </c>
      <c r="H170" s="21">
        <v>46000</v>
      </c>
      <c r="I170" s="21">
        <v>-271537</v>
      </c>
      <c r="J170" s="21">
        <v>532500</v>
      </c>
      <c r="K170" s="21">
        <v>4081944</v>
      </c>
      <c r="L170" s="21">
        <v>4168785</v>
      </c>
      <c r="M170" s="21">
        <v>3851248</v>
      </c>
      <c r="N170" s="21">
        <v>5024779</v>
      </c>
      <c r="O170" s="21">
        <v>3604056.17</v>
      </c>
      <c r="P170" s="21">
        <v>3418610.31</v>
      </c>
      <c r="Q170" s="21">
        <v>3377167.29</v>
      </c>
      <c r="R170" s="21">
        <v>4982705.24</v>
      </c>
      <c r="S170" s="21">
        <v>4126744</v>
      </c>
      <c r="T170" s="21">
        <v>4122785</v>
      </c>
      <c r="U170" s="21">
        <v>4122785</v>
      </c>
      <c r="V170" s="21">
        <v>4492279</v>
      </c>
      <c r="W170" s="21">
        <v>0</v>
      </c>
      <c r="X170" s="21">
        <v>0</v>
      </c>
      <c r="Y170" s="21">
        <v>0</v>
      </c>
      <c r="Z170" s="21">
        <v>68.5</v>
      </c>
      <c r="AB170" s="17">
        <f t="shared" ref="AB170:AB180" si="107">C170/C$207</f>
        <v>2.9488225805709224E-4</v>
      </c>
      <c r="AC170" s="17">
        <f t="shared" ref="AC170:AC180" si="108">D170/D$207</f>
        <v>2.7577667091876779E-4</v>
      </c>
      <c r="AD170" s="17">
        <f t="shared" ref="AD170:AD180" si="109">E170/E$207</f>
        <v>2.6849231645837909E-4</v>
      </c>
      <c r="AE170" s="17">
        <f t="shared" ref="AE170:AE180" si="110">F170/F$207</f>
        <v>3.5998421493068012E-4</v>
      </c>
      <c r="AF170" s="17">
        <f t="shared" si="95"/>
        <v>-1.0856016268515808E-2</v>
      </c>
      <c r="AG170" s="17">
        <f t="shared" si="96"/>
        <v>1.1157506394342659E-2</v>
      </c>
      <c r="AH170" s="17">
        <f t="shared" si="97"/>
        <v>-6.5862517691317887E-2</v>
      </c>
      <c r="AI170" s="17">
        <f t="shared" si="98"/>
        <v>0.11853671599649086</v>
      </c>
      <c r="AJ170" s="17">
        <f t="shared" si="99"/>
        <v>0.88292641202329081</v>
      </c>
      <c r="AK170" s="17">
        <f t="shared" si="100"/>
        <v>0.82004956120308437</v>
      </c>
      <c r="AL170" s="17">
        <f t="shared" si="101"/>
        <v>0.876902056164651</v>
      </c>
      <c r="AM170" s="17">
        <f t="shared" si="102"/>
        <v>0.99164037662153903</v>
      </c>
      <c r="AN170" s="17">
        <f t="shared" si="103"/>
        <v>1</v>
      </c>
      <c r="AO170" s="17">
        <f t="shared" si="104"/>
        <v>1</v>
      </c>
      <c r="AP170" s="17">
        <f t="shared" si="105"/>
        <v>1</v>
      </c>
      <c r="AQ170" s="17">
        <f t="shared" si="106"/>
        <v>0.99998625263686969</v>
      </c>
      <c r="AR170" s="20">
        <f t="shared" si="87"/>
        <v>1.5048766471336388</v>
      </c>
      <c r="AS170" s="20">
        <f t="shared" si="88"/>
        <v>1.434498915086363</v>
      </c>
      <c r="AT170" s="20">
        <f t="shared" si="89"/>
        <v>1.423379564535707</v>
      </c>
      <c r="AU170" s="20">
        <f t="shared" si="90"/>
        <v>2.0934713499028845</v>
      </c>
    </row>
    <row r="171" spans="1:47" ht="16.5" customHeight="1" x14ac:dyDescent="0.25">
      <c r="A171" s="22" t="s">
        <v>312</v>
      </c>
      <c r="B171" s="16" t="s">
        <v>313</v>
      </c>
      <c r="C171" s="21">
        <v>277818.33</v>
      </c>
      <c r="D171" s="21">
        <v>0</v>
      </c>
      <c r="E171" s="21">
        <v>12986907.59</v>
      </c>
      <c r="F171" s="21">
        <v>202430.67</v>
      </c>
      <c r="G171" s="21">
        <v>277819</v>
      </c>
      <c r="H171" s="21">
        <v>0</v>
      </c>
      <c r="I171" s="21">
        <v>13497580.550000001</v>
      </c>
      <c r="J171" s="21">
        <v>-1612454.03</v>
      </c>
      <c r="K171" s="21">
        <v>277819</v>
      </c>
      <c r="L171" s="21">
        <v>0</v>
      </c>
      <c r="M171" s="21">
        <v>13497580.550000001</v>
      </c>
      <c r="N171" s="21">
        <v>290558.96999999997</v>
      </c>
      <c r="O171" s="21">
        <v>277818.33</v>
      </c>
      <c r="P171" s="21">
        <v>0</v>
      </c>
      <c r="Q171" s="21">
        <v>12982926.6</v>
      </c>
      <c r="R171" s="21">
        <v>192114.69</v>
      </c>
      <c r="S171" s="21">
        <v>0</v>
      </c>
      <c r="T171" s="21">
        <v>0</v>
      </c>
      <c r="U171" s="21">
        <v>0</v>
      </c>
      <c r="V171" s="21">
        <v>1903013</v>
      </c>
      <c r="W171" s="21">
        <v>0</v>
      </c>
      <c r="X171" s="21">
        <v>0</v>
      </c>
      <c r="Y171" s="21">
        <v>3980.9900000002235</v>
      </c>
      <c r="Z171" s="21">
        <v>10315.98000000001</v>
      </c>
      <c r="AB171" s="17">
        <f t="shared" si="107"/>
        <v>2.2730971054774216E-5</v>
      </c>
      <c r="AC171" s="17">
        <f t="shared" si="108"/>
        <v>0</v>
      </c>
      <c r="AD171" s="17">
        <f t="shared" si="109"/>
        <v>1.0324880596809301E-3</v>
      </c>
      <c r="AE171" s="17">
        <f t="shared" si="110"/>
        <v>1.4624755130430944E-5</v>
      </c>
      <c r="AF171" s="17" t="str">
        <f t="shared" si="95"/>
        <v/>
      </c>
      <c r="AG171" s="17" t="str">
        <f t="shared" si="96"/>
        <v/>
      </c>
      <c r="AH171" s="17" t="str">
        <f t="shared" si="97"/>
        <v/>
      </c>
      <c r="AI171" s="17">
        <f t="shared" si="98"/>
        <v>-0.84731635044006537</v>
      </c>
      <c r="AJ171" s="17">
        <f t="shared" si="99"/>
        <v>0.99999758835788777</v>
      </c>
      <c r="AK171" s="17" t="str">
        <f t="shared" si="100"/>
        <v/>
      </c>
      <c r="AL171" s="17">
        <f t="shared" si="101"/>
        <v>0.96216559270690916</v>
      </c>
      <c r="AM171" s="17">
        <f t="shared" si="102"/>
        <v>0.69669392757002147</v>
      </c>
      <c r="AN171" s="17">
        <f t="shared" si="103"/>
        <v>1</v>
      </c>
      <c r="AO171" s="17" t="str">
        <f t="shared" si="104"/>
        <v/>
      </c>
      <c r="AP171" s="17">
        <f t="shared" si="105"/>
        <v>0.99969346128226355</v>
      </c>
      <c r="AQ171" s="17">
        <f t="shared" si="106"/>
        <v>0.9490394415036022</v>
      </c>
      <c r="AR171" s="20">
        <f t="shared" si="87"/>
        <v>0.11600327443361318</v>
      </c>
      <c r="AS171" s="20">
        <f t="shared" si="88"/>
        <v>0</v>
      </c>
      <c r="AT171" s="20">
        <f t="shared" si="89"/>
        <v>5.4736106573268595</v>
      </c>
      <c r="AU171" s="20">
        <f t="shared" si="90"/>
        <v>8.5049578828888445E-2</v>
      </c>
    </row>
    <row r="172" spans="1:47" ht="16.5" customHeight="1" x14ac:dyDescent="0.25">
      <c r="A172" s="22" t="s">
        <v>314</v>
      </c>
      <c r="B172" s="16" t="s">
        <v>315</v>
      </c>
      <c r="C172" s="21">
        <v>277818.33</v>
      </c>
      <c r="D172" s="21">
        <v>0</v>
      </c>
      <c r="E172" s="21">
        <v>12986907.59</v>
      </c>
      <c r="F172" s="21">
        <v>202430.67</v>
      </c>
      <c r="G172" s="21">
        <v>277819</v>
      </c>
      <c r="H172" s="21">
        <v>0</v>
      </c>
      <c r="I172" s="21">
        <v>13497580.550000001</v>
      </c>
      <c r="J172" s="21">
        <v>-1612454.03</v>
      </c>
      <c r="K172" s="21">
        <v>277819</v>
      </c>
      <c r="L172" s="21">
        <v>0</v>
      </c>
      <c r="M172" s="21">
        <v>13497580.550000001</v>
      </c>
      <c r="N172" s="21">
        <v>290558.96999999997</v>
      </c>
      <c r="O172" s="21">
        <v>277818.33</v>
      </c>
      <c r="P172" s="21">
        <v>0</v>
      </c>
      <c r="Q172" s="21">
        <v>12982926.6</v>
      </c>
      <c r="R172" s="21">
        <v>192114.69</v>
      </c>
      <c r="S172" s="21">
        <v>0</v>
      </c>
      <c r="T172" s="21">
        <v>0</v>
      </c>
      <c r="U172" s="21">
        <v>0</v>
      </c>
      <c r="V172" s="21">
        <v>1903013</v>
      </c>
      <c r="W172" s="21">
        <v>0</v>
      </c>
      <c r="X172" s="21">
        <v>0</v>
      </c>
      <c r="Y172" s="21">
        <v>3980.9900000002235</v>
      </c>
      <c r="Z172" s="21">
        <v>10315.98000000001</v>
      </c>
      <c r="AB172" s="17">
        <f t="shared" si="107"/>
        <v>2.2730971054774216E-5</v>
      </c>
      <c r="AC172" s="17">
        <f t="shared" si="108"/>
        <v>0</v>
      </c>
      <c r="AD172" s="17">
        <f t="shared" si="109"/>
        <v>1.0324880596809301E-3</v>
      </c>
      <c r="AE172" s="17">
        <f t="shared" si="110"/>
        <v>1.4624755130430944E-5</v>
      </c>
      <c r="AF172" s="17" t="str">
        <f t="shared" si="95"/>
        <v/>
      </c>
      <c r="AG172" s="17" t="str">
        <f t="shared" si="96"/>
        <v/>
      </c>
      <c r="AH172" s="17" t="str">
        <f t="shared" si="97"/>
        <v/>
      </c>
      <c r="AI172" s="17">
        <f t="shared" si="98"/>
        <v>-0.84731635044006537</v>
      </c>
      <c r="AJ172" s="17">
        <f t="shared" si="99"/>
        <v>0.99999758835788777</v>
      </c>
      <c r="AK172" s="17" t="str">
        <f t="shared" si="100"/>
        <v/>
      </c>
      <c r="AL172" s="17">
        <f t="shared" si="101"/>
        <v>0.96216559270690916</v>
      </c>
      <c r="AM172" s="17">
        <f t="shared" si="102"/>
        <v>0.69669392757002147</v>
      </c>
      <c r="AN172" s="17">
        <f t="shared" si="103"/>
        <v>1</v>
      </c>
      <c r="AO172" s="17" t="str">
        <f t="shared" si="104"/>
        <v/>
      </c>
      <c r="AP172" s="17">
        <f t="shared" si="105"/>
        <v>0.99969346128226355</v>
      </c>
      <c r="AQ172" s="17">
        <f t="shared" si="106"/>
        <v>0.9490394415036022</v>
      </c>
      <c r="AR172" s="20">
        <f t="shared" si="87"/>
        <v>0.11600327443361318</v>
      </c>
      <c r="AS172" s="20">
        <f t="shared" si="88"/>
        <v>0</v>
      </c>
      <c r="AT172" s="20">
        <f t="shared" si="89"/>
        <v>5.4736106573268595</v>
      </c>
      <c r="AU172" s="20">
        <f t="shared" si="90"/>
        <v>8.5049578828888445E-2</v>
      </c>
    </row>
    <row r="173" spans="1:47" ht="16.5" customHeight="1" x14ac:dyDescent="0.25">
      <c r="A173" s="22" t="s">
        <v>317</v>
      </c>
      <c r="B173" s="16" t="s">
        <v>318</v>
      </c>
      <c r="C173" s="21">
        <v>21265074.829999998</v>
      </c>
      <c r="D173" s="21">
        <v>22766875.059999999</v>
      </c>
      <c r="E173" s="21">
        <v>24032392.150000002</v>
      </c>
      <c r="F173" s="21">
        <v>25417662.52</v>
      </c>
      <c r="G173" s="21">
        <v>823105</v>
      </c>
      <c r="H173" s="21">
        <v>196484.53999999998</v>
      </c>
      <c r="I173" s="21">
        <v>1424240</v>
      </c>
      <c r="J173" s="21">
        <v>675495.24</v>
      </c>
      <c r="K173" s="21">
        <v>22433072</v>
      </c>
      <c r="L173" s="21">
        <v>24143887.539999999</v>
      </c>
      <c r="M173" s="21">
        <v>25371643</v>
      </c>
      <c r="N173" s="21">
        <v>31516824.240000002</v>
      </c>
      <c r="O173" s="21">
        <v>21194119.509999998</v>
      </c>
      <c r="P173" s="21">
        <v>22765526.489999998</v>
      </c>
      <c r="Q173" s="21">
        <v>24004617.059999999</v>
      </c>
      <c r="R173" s="21">
        <v>25178247.689999998</v>
      </c>
      <c r="S173" s="21">
        <v>21609967</v>
      </c>
      <c r="T173" s="21">
        <v>23947403</v>
      </c>
      <c r="U173" s="21">
        <v>23947403</v>
      </c>
      <c r="V173" s="21">
        <v>30841329</v>
      </c>
      <c r="W173" s="21">
        <v>70955.319999999832</v>
      </c>
      <c r="X173" s="21">
        <v>1348.570000000298</v>
      </c>
      <c r="Y173" s="21">
        <v>27775.090000002179</v>
      </c>
      <c r="Z173" s="21">
        <v>239414.83000000147</v>
      </c>
      <c r="AB173" s="17">
        <f t="shared" si="107"/>
        <v>1.7398988772207278E-3</v>
      </c>
      <c r="AC173" s="17">
        <f t="shared" si="108"/>
        <v>1.8365863441365217E-3</v>
      </c>
      <c r="AD173" s="17">
        <f t="shared" si="109"/>
        <v>1.9106286672549366E-3</v>
      </c>
      <c r="AE173" s="17">
        <f t="shared" si="110"/>
        <v>1.8363180359128994E-3</v>
      </c>
      <c r="AF173" s="17">
        <f t="shared" si="95"/>
        <v>3.8089137294841771E-2</v>
      </c>
      <c r="AG173" s="17">
        <f t="shared" si="96"/>
        <v>8.2048370756528377E-3</v>
      </c>
      <c r="AH173" s="17">
        <f t="shared" si="97"/>
        <v>5.9473672364389572E-2</v>
      </c>
      <c r="AI173" s="17">
        <f t="shared" si="98"/>
        <v>2.1902274055699739E-2</v>
      </c>
      <c r="AJ173" s="17">
        <f t="shared" si="99"/>
        <v>0.94793414071866744</v>
      </c>
      <c r="AK173" s="17">
        <f t="shared" si="100"/>
        <v>0.94296641426453565</v>
      </c>
      <c r="AL173" s="17">
        <f t="shared" si="101"/>
        <v>0.94721465811260241</v>
      </c>
      <c r="AM173" s="17">
        <f t="shared" si="102"/>
        <v>0.80647917843641204</v>
      </c>
      <c r="AN173" s="17">
        <f t="shared" si="103"/>
        <v>0.99666329319001978</v>
      </c>
      <c r="AO173" s="17">
        <f t="shared" si="104"/>
        <v>0.9999407661351658</v>
      </c>
      <c r="AP173" s="17">
        <f t="shared" si="105"/>
        <v>0.9988442644483061</v>
      </c>
      <c r="AQ173" s="17">
        <f t="shared" si="106"/>
        <v>0.9905807691871108</v>
      </c>
      <c r="AR173" s="20">
        <f t="shared" si="87"/>
        <v>8.8792496569819921</v>
      </c>
      <c r="AS173" s="20">
        <f t="shared" si="88"/>
        <v>9.5533139527320898</v>
      </c>
      <c r="AT173" s="20">
        <f t="shared" si="89"/>
        <v>10.128966952424305</v>
      </c>
      <c r="AU173" s="20">
        <f t="shared" si="90"/>
        <v>10.679021573859451</v>
      </c>
    </row>
    <row r="174" spans="1:47" ht="16.5" customHeight="1" x14ac:dyDescent="0.25">
      <c r="A174" s="22" t="s">
        <v>319</v>
      </c>
      <c r="B174" s="16" t="s">
        <v>336</v>
      </c>
      <c r="C174" s="21">
        <v>2588679.75</v>
      </c>
      <c r="D174" s="21">
        <v>2844483.86</v>
      </c>
      <c r="E174" s="21">
        <v>3191939.6</v>
      </c>
      <c r="F174" s="21">
        <v>3358453.86</v>
      </c>
      <c r="G174" s="21">
        <v>257000</v>
      </c>
      <c r="H174" s="21">
        <v>311500</v>
      </c>
      <c r="I174" s="21">
        <v>513980</v>
      </c>
      <c r="J174" s="21">
        <v>331995.24</v>
      </c>
      <c r="K174" s="21">
        <v>3462281</v>
      </c>
      <c r="L174" s="21">
        <v>3757676</v>
      </c>
      <c r="M174" s="21">
        <v>3960156</v>
      </c>
      <c r="N174" s="21">
        <v>8801080.2400000002</v>
      </c>
      <c r="O174" s="21">
        <v>2519761.86</v>
      </c>
      <c r="P174" s="21">
        <v>2844483.86</v>
      </c>
      <c r="Q174" s="21">
        <v>3184058.16</v>
      </c>
      <c r="R174" s="21">
        <v>3137653.63</v>
      </c>
      <c r="S174" s="21">
        <v>3205281</v>
      </c>
      <c r="T174" s="21">
        <v>3446176</v>
      </c>
      <c r="U174" s="21">
        <v>3446176</v>
      </c>
      <c r="V174" s="21">
        <v>8469085</v>
      </c>
      <c r="W174" s="21">
        <v>68917.89000000013</v>
      </c>
      <c r="X174" s="21">
        <v>0</v>
      </c>
      <c r="Y174" s="21">
        <v>7881.4399999999441</v>
      </c>
      <c r="Z174" s="21">
        <v>220800.22999999998</v>
      </c>
      <c r="AB174" s="17">
        <f t="shared" si="107"/>
        <v>2.11804615150232E-4</v>
      </c>
      <c r="AC174" s="17">
        <f t="shared" si="108"/>
        <v>2.2946233067230361E-4</v>
      </c>
      <c r="AD174" s="17">
        <f t="shared" si="109"/>
        <v>2.5376630282334398E-4</v>
      </c>
      <c r="AE174" s="17">
        <f t="shared" si="110"/>
        <v>2.4263401054469959E-4</v>
      </c>
      <c r="AF174" s="17">
        <f t="shared" si="95"/>
        <v>8.0180177650571047E-2</v>
      </c>
      <c r="AG174" s="17">
        <f t="shared" si="96"/>
        <v>9.0390043921146218E-2</v>
      </c>
      <c r="AH174" s="17">
        <f t="shared" si="97"/>
        <v>0.14914502335342131</v>
      </c>
      <c r="AI174" s="17">
        <f t="shared" si="98"/>
        <v>3.9200839287833335E-2</v>
      </c>
      <c r="AJ174" s="17">
        <f t="shared" si="99"/>
        <v>0.7476804309066768</v>
      </c>
      <c r="AK174" s="17">
        <f t="shared" si="100"/>
        <v>0.75697954267478085</v>
      </c>
      <c r="AL174" s="17">
        <f t="shared" si="101"/>
        <v>0.80601360148438594</v>
      </c>
      <c r="AM174" s="17">
        <f t="shared" si="102"/>
        <v>0.38159564149139036</v>
      </c>
      <c r="AN174" s="17">
        <f t="shared" si="103"/>
        <v>0.97337720511778247</v>
      </c>
      <c r="AO174" s="17">
        <f t="shared" si="104"/>
        <v>1</v>
      </c>
      <c r="AP174" s="17">
        <f t="shared" si="105"/>
        <v>0.99753083047060165</v>
      </c>
      <c r="AQ174" s="17">
        <f t="shared" si="106"/>
        <v>0.93425539274789982</v>
      </c>
      <c r="AR174" s="20">
        <f t="shared" si="87"/>
        <v>1.0809053796413906</v>
      </c>
      <c r="AS174" s="20">
        <f t="shared" si="88"/>
        <v>1.1935870547206855</v>
      </c>
      <c r="AT174" s="20">
        <f t="shared" si="89"/>
        <v>1.3453113831006811</v>
      </c>
      <c r="AU174" s="20">
        <f t="shared" si="90"/>
        <v>1.4110267298391823</v>
      </c>
    </row>
    <row r="175" spans="1:47" ht="16.5" customHeight="1" x14ac:dyDescent="0.25">
      <c r="A175" s="22" t="s">
        <v>320</v>
      </c>
      <c r="B175" s="16" t="s">
        <v>321</v>
      </c>
      <c r="C175" s="21">
        <v>18676395.079999998</v>
      </c>
      <c r="D175" s="21">
        <v>19922391.199999999</v>
      </c>
      <c r="E175" s="21">
        <v>20840452.550000001</v>
      </c>
      <c r="F175" s="21">
        <v>22059208.66</v>
      </c>
      <c r="G175" s="21">
        <v>566105</v>
      </c>
      <c r="H175" s="21">
        <v>-115015.46</v>
      </c>
      <c r="I175" s="21">
        <v>910260</v>
      </c>
      <c r="J175" s="21">
        <v>343500</v>
      </c>
      <c r="K175" s="21">
        <v>18970791</v>
      </c>
      <c r="L175" s="21">
        <v>20386211.539999999</v>
      </c>
      <c r="M175" s="21">
        <v>21411487</v>
      </c>
      <c r="N175" s="21">
        <v>22715744</v>
      </c>
      <c r="O175" s="21">
        <v>18674357.649999999</v>
      </c>
      <c r="P175" s="21">
        <v>19921042.629999999</v>
      </c>
      <c r="Q175" s="21">
        <v>20820558.899999999</v>
      </c>
      <c r="R175" s="21">
        <v>22040594.059999999</v>
      </c>
      <c r="S175" s="21">
        <v>18404686</v>
      </c>
      <c r="T175" s="21">
        <v>20501227</v>
      </c>
      <c r="U175" s="21">
        <v>20501227</v>
      </c>
      <c r="V175" s="21">
        <v>22372244</v>
      </c>
      <c r="W175" s="21">
        <v>2037.429999999702</v>
      </c>
      <c r="X175" s="21">
        <v>1348.570000000298</v>
      </c>
      <c r="Y175" s="21">
        <v>19893.650000002235</v>
      </c>
      <c r="Z175" s="21">
        <v>18614.60000000149</v>
      </c>
      <c r="AB175" s="17">
        <f t="shared" si="107"/>
        <v>1.528094262070496E-3</v>
      </c>
      <c r="AC175" s="17">
        <f t="shared" si="108"/>
        <v>1.6071240134642182E-3</v>
      </c>
      <c r="AD175" s="17">
        <f t="shared" si="109"/>
        <v>1.6568623644315926E-3</v>
      </c>
      <c r="AE175" s="17">
        <f t="shared" si="110"/>
        <v>1.5936840253681997E-3</v>
      </c>
      <c r="AF175" s="17">
        <f t="shared" si="95"/>
        <v>3.0758742637608704E-2</v>
      </c>
      <c r="AG175" s="17">
        <f t="shared" si="96"/>
        <v>-5.6101744544363131E-3</v>
      </c>
      <c r="AH175" s="17">
        <f t="shared" si="97"/>
        <v>4.440026931071004E-2</v>
      </c>
      <c r="AI175" s="17">
        <f t="shared" si="98"/>
        <v>1.5353846489426809E-2</v>
      </c>
      <c r="AJ175" s="17">
        <f t="shared" si="99"/>
        <v>0.98448162124605132</v>
      </c>
      <c r="AK175" s="17">
        <f t="shared" si="100"/>
        <v>0.97724833085882912</v>
      </c>
      <c r="AL175" s="17">
        <f t="shared" si="101"/>
        <v>0.97333046275580959</v>
      </c>
      <c r="AM175" s="17">
        <f t="shared" si="102"/>
        <v>0.97109778398629598</v>
      </c>
      <c r="AN175" s="17">
        <f t="shared" si="103"/>
        <v>0.99989090881879117</v>
      </c>
      <c r="AO175" s="17">
        <f t="shared" si="104"/>
        <v>0.99993230882847028</v>
      </c>
      <c r="AP175" s="17">
        <f t="shared" si="105"/>
        <v>0.99904543099761034</v>
      </c>
      <c r="AQ175" s="17">
        <f t="shared" si="106"/>
        <v>0.99915615286627413</v>
      </c>
      <c r="AR175" s="20">
        <f t="shared" si="87"/>
        <v>7.7983442773406013</v>
      </c>
      <c r="AS175" s="20">
        <f t="shared" si="88"/>
        <v>8.3597268980114041</v>
      </c>
      <c r="AT175" s="20">
        <f t="shared" si="89"/>
        <v>8.7836555693236225</v>
      </c>
      <c r="AU175" s="20">
        <f t="shared" si="90"/>
        <v>9.2679948440202686</v>
      </c>
    </row>
    <row r="176" spans="1:47" ht="16.5" customHeight="1" x14ac:dyDescent="0.25">
      <c r="A176" s="22" t="s">
        <v>322</v>
      </c>
      <c r="B176" s="16" t="s">
        <v>323</v>
      </c>
      <c r="C176" s="21">
        <v>23587312.010000002</v>
      </c>
      <c r="D176" s="21">
        <v>21701410.949999999</v>
      </c>
      <c r="E176" s="21">
        <v>24727335.09</v>
      </c>
      <c r="F176" s="21">
        <v>28292326.030000001</v>
      </c>
      <c r="G176" s="21">
        <v>14604200</v>
      </c>
      <c r="H176" s="21">
        <v>-565000</v>
      </c>
      <c r="I176" s="21">
        <v>2488763</v>
      </c>
      <c r="J176" s="21">
        <v>5109000</v>
      </c>
      <c r="K176" s="21">
        <v>24882881</v>
      </c>
      <c r="L176" s="21">
        <v>22182376</v>
      </c>
      <c r="M176" s="21">
        <v>25236139</v>
      </c>
      <c r="N176" s="21">
        <v>28834114</v>
      </c>
      <c r="O176" s="21">
        <v>18564872.940000001</v>
      </c>
      <c r="P176" s="21">
        <v>15801213.140000001</v>
      </c>
      <c r="Q176" s="21">
        <v>15732608.560000001</v>
      </c>
      <c r="R176" s="21">
        <v>18384484.52</v>
      </c>
      <c r="S176" s="21">
        <v>10278681</v>
      </c>
      <c r="T176" s="21">
        <v>22747376</v>
      </c>
      <c r="U176" s="21">
        <v>22747376</v>
      </c>
      <c r="V176" s="21">
        <v>23725114</v>
      </c>
      <c r="W176" s="21">
        <v>5022439.07</v>
      </c>
      <c r="X176" s="21">
        <v>5900197.8099999987</v>
      </c>
      <c r="Y176" s="21">
        <v>8994726.5299999993</v>
      </c>
      <c r="Z176" s="21">
        <v>9907841.5100000016</v>
      </c>
      <c r="AB176" s="17">
        <f t="shared" si="107"/>
        <v>1.9299032808930867E-3</v>
      </c>
      <c r="AC176" s="17">
        <f t="shared" si="108"/>
        <v>1.7506361718165806E-3</v>
      </c>
      <c r="AD176" s="17">
        <f t="shared" si="109"/>
        <v>1.9658781777898426E-3</v>
      </c>
      <c r="AE176" s="17">
        <f t="shared" si="110"/>
        <v>2.0440002508467091E-3</v>
      </c>
      <c r="AF176" s="17">
        <f t="shared" si="95"/>
        <v>1.4208243256114281</v>
      </c>
      <c r="AG176" s="17">
        <f t="shared" si="96"/>
        <v>-2.4838029669883681E-2</v>
      </c>
      <c r="AH176" s="17">
        <f t="shared" si="97"/>
        <v>0.10940879510674111</v>
      </c>
      <c r="AI176" s="17">
        <f t="shared" si="98"/>
        <v>0.21534143102536832</v>
      </c>
      <c r="AJ176" s="17">
        <f t="shared" si="99"/>
        <v>0.94793332050255763</v>
      </c>
      <c r="AK176" s="17">
        <f t="shared" si="100"/>
        <v>0.97831769464190843</v>
      </c>
      <c r="AL176" s="17">
        <f t="shared" si="101"/>
        <v>0.97983828231410519</v>
      </c>
      <c r="AM176" s="17">
        <f t="shared" si="102"/>
        <v>0.98121017451758707</v>
      </c>
      <c r="AN176" s="17">
        <f t="shared" si="103"/>
        <v>0.78707030848319204</v>
      </c>
      <c r="AO176" s="17">
        <f t="shared" si="104"/>
        <v>0.72811916130273557</v>
      </c>
      <c r="AP176" s="17">
        <f t="shared" si="105"/>
        <v>0.63624359449726697</v>
      </c>
      <c r="AQ176" s="17">
        <f t="shared" si="106"/>
        <v>0.64980463255321819</v>
      </c>
      <c r="AR176" s="20">
        <f t="shared" si="87"/>
        <v>9.8489017202259124</v>
      </c>
      <c r="AS176" s="20">
        <f t="shared" si="88"/>
        <v>9.106229619841729</v>
      </c>
      <c r="AT176" s="20">
        <f t="shared" si="89"/>
        <v>10.421865554825006</v>
      </c>
      <c r="AU176" s="20">
        <f t="shared" si="90"/>
        <v>11.886787772530207</v>
      </c>
    </row>
    <row r="177" spans="1:47" ht="16.5" customHeight="1" x14ac:dyDescent="0.25">
      <c r="A177" s="22" t="s">
        <v>324</v>
      </c>
      <c r="B177" s="16" t="s">
        <v>325</v>
      </c>
      <c r="C177" s="21">
        <v>23587312.010000002</v>
      </c>
      <c r="D177" s="21">
        <v>21701410.949999999</v>
      </c>
      <c r="E177" s="21">
        <v>24727335.09</v>
      </c>
      <c r="F177" s="21">
        <v>28292326.030000001</v>
      </c>
      <c r="G177" s="21">
        <v>14604200</v>
      </c>
      <c r="H177" s="21">
        <v>-565000</v>
      </c>
      <c r="I177" s="21">
        <v>2488763</v>
      </c>
      <c r="J177" s="21">
        <v>5109000</v>
      </c>
      <c r="K177" s="21">
        <v>24882881</v>
      </c>
      <c r="L177" s="21">
        <v>22182376</v>
      </c>
      <c r="M177" s="21">
        <v>25236139</v>
      </c>
      <c r="N177" s="21">
        <v>28834114</v>
      </c>
      <c r="O177" s="21">
        <v>18564872.940000001</v>
      </c>
      <c r="P177" s="21">
        <v>15801213.140000001</v>
      </c>
      <c r="Q177" s="21">
        <v>15732608.560000001</v>
      </c>
      <c r="R177" s="21">
        <v>18384484.52</v>
      </c>
      <c r="S177" s="21">
        <v>10278681</v>
      </c>
      <c r="T177" s="21">
        <v>22747376</v>
      </c>
      <c r="U177" s="21">
        <v>22747376</v>
      </c>
      <c r="V177" s="21">
        <v>23725114</v>
      </c>
      <c r="W177" s="21">
        <v>5022439.07</v>
      </c>
      <c r="X177" s="21">
        <v>5900197.8099999987</v>
      </c>
      <c r="Y177" s="21">
        <v>8994726.5299999993</v>
      </c>
      <c r="Z177" s="21">
        <v>9907841.5100000016</v>
      </c>
      <c r="AB177" s="17">
        <f t="shared" si="107"/>
        <v>1.9299032808930867E-3</v>
      </c>
      <c r="AC177" s="17">
        <f t="shared" si="108"/>
        <v>1.7506361718165806E-3</v>
      </c>
      <c r="AD177" s="17">
        <f t="shared" si="109"/>
        <v>1.9658781777898426E-3</v>
      </c>
      <c r="AE177" s="17">
        <f t="shared" si="110"/>
        <v>2.0440002508467091E-3</v>
      </c>
      <c r="AF177" s="17">
        <f t="shared" si="95"/>
        <v>1.4208243256114281</v>
      </c>
      <c r="AG177" s="17">
        <f t="shared" si="96"/>
        <v>-2.4838029669883681E-2</v>
      </c>
      <c r="AH177" s="17">
        <f t="shared" si="97"/>
        <v>0.10940879510674111</v>
      </c>
      <c r="AI177" s="17">
        <f t="shared" si="98"/>
        <v>0.21534143102536832</v>
      </c>
      <c r="AJ177" s="17">
        <f t="shared" si="99"/>
        <v>0.94793332050255763</v>
      </c>
      <c r="AK177" s="17">
        <f t="shared" si="100"/>
        <v>0.97831769464190843</v>
      </c>
      <c r="AL177" s="17">
        <f t="shared" si="101"/>
        <v>0.97983828231410519</v>
      </c>
      <c r="AM177" s="17">
        <f t="shared" si="102"/>
        <v>0.98121017451758707</v>
      </c>
      <c r="AN177" s="17">
        <f t="shared" si="103"/>
        <v>0.78707030848319204</v>
      </c>
      <c r="AO177" s="17">
        <f t="shared" si="104"/>
        <v>0.72811916130273557</v>
      </c>
      <c r="AP177" s="17">
        <f t="shared" si="105"/>
        <v>0.63624359449726697</v>
      </c>
      <c r="AQ177" s="17">
        <f t="shared" si="106"/>
        <v>0.64980463255321819</v>
      </c>
      <c r="AR177" s="20">
        <f t="shared" si="87"/>
        <v>9.8489017202259124</v>
      </c>
      <c r="AS177" s="20">
        <f t="shared" si="88"/>
        <v>9.106229619841729</v>
      </c>
      <c r="AT177" s="20">
        <f t="shared" si="89"/>
        <v>10.421865554825006</v>
      </c>
      <c r="AU177" s="20">
        <f t="shared" si="90"/>
        <v>11.886787772530207</v>
      </c>
    </row>
    <row r="178" spans="1:47" ht="16.5" customHeight="1" x14ac:dyDescent="0.25">
      <c r="A178" s="22" t="s">
        <v>327</v>
      </c>
      <c r="B178" s="16" t="s">
        <v>328</v>
      </c>
      <c r="C178" s="21">
        <v>88196980.700000003</v>
      </c>
      <c r="D178" s="21">
        <v>126494625.39999999</v>
      </c>
      <c r="E178" s="21">
        <v>108572110.58</v>
      </c>
      <c r="F178" s="21">
        <v>111649848.58</v>
      </c>
      <c r="G178" s="21">
        <v>855615.82</v>
      </c>
      <c r="H178" s="21">
        <v>13271422.050000001</v>
      </c>
      <c r="I178" s="21">
        <v>2709707.0599999996</v>
      </c>
      <c r="J178" s="21">
        <v>-3526327.62</v>
      </c>
      <c r="K178" s="21">
        <v>89592842.819999993</v>
      </c>
      <c r="L178" s="21">
        <v>128091192.05</v>
      </c>
      <c r="M178" s="21">
        <v>117529477.06</v>
      </c>
      <c r="N178" s="21">
        <v>117838778.38</v>
      </c>
      <c r="O178" s="21">
        <v>76223689.829999998</v>
      </c>
      <c r="P178" s="21">
        <v>115758197.75999999</v>
      </c>
      <c r="Q178" s="21">
        <v>95096079.800000012</v>
      </c>
      <c r="R178" s="21">
        <v>94915418.449999988</v>
      </c>
      <c r="S178" s="21">
        <v>88737227</v>
      </c>
      <c r="T178" s="21">
        <v>114819770</v>
      </c>
      <c r="U178" s="21">
        <v>114819770</v>
      </c>
      <c r="V178" s="21">
        <v>121365106</v>
      </c>
      <c r="W178" s="21">
        <v>11973290.869999999</v>
      </c>
      <c r="X178" s="21">
        <v>10736427.640000001</v>
      </c>
      <c r="Y178" s="21">
        <v>13476030.779999997</v>
      </c>
      <c r="Z178" s="21">
        <v>16734430.13000001</v>
      </c>
      <c r="AB178" s="17">
        <f t="shared" si="107"/>
        <v>7.2162373714152704E-3</v>
      </c>
      <c r="AC178" s="17">
        <f t="shared" si="108"/>
        <v>1.0204224383190548E-2</v>
      </c>
      <c r="AD178" s="17">
        <f t="shared" si="109"/>
        <v>8.631724451055988E-3</v>
      </c>
      <c r="AE178" s="17">
        <f t="shared" si="110"/>
        <v>8.0662268016609973E-3</v>
      </c>
      <c r="AF178" s="17">
        <f t="shared" si="95"/>
        <v>9.6421293399217897E-3</v>
      </c>
      <c r="AG178" s="17">
        <f t="shared" si="96"/>
        <v>0.11558481653464382</v>
      </c>
      <c r="AH178" s="17">
        <f t="shared" si="97"/>
        <v>2.3599655878077438E-2</v>
      </c>
      <c r="AI178" s="17">
        <f t="shared" si="98"/>
        <v>-2.9055531167253297E-2</v>
      </c>
      <c r="AJ178" s="17">
        <f t="shared" si="99"/>
        <v>0.98441993717283416</v>
      </c>
      <c r="AK178" s="17">
        <f t="shared" si="100"/>
        <v>0.98753570308427774</v>
      </c>
      <c r="AL178" s="17">
        <f t="shared" si="101"/>
        <v>0.9237862134328465</v>
      </c>
      <c r="AM178" s="17">
        <f t="shared" si="102"/>
        <v>0.94747968465828558</v>
      </c>
      <c r="AN178" s="17">
        <f t="shared" si="103"/>
        <v>0.86424375556883426</v>
      </c>
      <c r="AO178" s="17">
        <f t="shared" si="104"/>
        <v>0.91512344808287793</v>
      </c>
      <c r="AP178" s="17">
        <f t="shared" si="105"/>
        <v>0.87587944355129455</v>
      </c>
      <c r="AQ178" s="17">
        <f t="shared" si="106"/>
        <v>0.85011685781186386</v>
      </c>
      <c r="AR178" s="20">
        <f t="shared" si="87"/>
        <v>36.826722543318809</v>
      </c>
      <c r="AS178" s="20">
        <f t="shared" si="88"/>
        <v>53.078995979672186</v>
      </c>
      <c r="AT178" s="20">
        <f t="shared" si="89"/>
        <v>45.76004390889473</v>
      </c>
      <c r="AU178" s="20">
        <f t="shared" si="90"/>
        <v>46.908764358869966</v>
      </c>
    </row>
    <row r="179" spans="1:47" ht="16.5" customHeight="1" x14ac:dyDescent="0.25">
      <c r="A179" s="22" t="s">
        <v>329</v>
      </c>
      <c r="B179" s="16" t="s">
        <v>330</v>
      </c>
      <c r="C179" s="21">
        <v>9428869.3100000005</v>
      </c>
      <c r="D179" s="21">
        <v>9230502.4900000002</v>
      </c>
      <c r="E179" s="21">
        <v>9318255.9900000002</v>
      </c>
      <c r="F179" s="21">
        <v>9903424.9900000002</v>
      </c>
      <c r="G179" s="21">
        <v>162436</v>
      </c>
      <c r="H179" s="21">
        <v>0</v>
      </c>
      <c r="I179" s="21">
        <v>65810.8</v>
      </c>
      <c r="J179" s="21">
        <v>51545.38</v>
      </c>
      <c r="K179" s="21">
        <v>9534028</v>
      </c>
      <c r="L179" s="21">
        <v>9405829</v>
      </c>
      <c r="M179" s="21">
        <v>9471639.8000000007</v>
      </c>
      <c r="N179" s="21">
        <v>10048188.380000001</v>
      </c>
      <c r="O179" s="21">
        <v>8819946.4100000001</v>
      </c>
      <c r="P179" s="21">
        <v>9106401.9900000002</v>
      </c>
      <c r="Q179" s="21">
        <v>8727141.8699999992</v>
      </c>
      <c r="R179" s="21">
        <v>9801881.9900000002</v>
      </c>
      <c r="S179" s="21">
        <v>9371592</v>
      </c>
      <c r="T179" s="21">
        <v>9405829</v>
      </c>
      <c r="U179" s="21">
        <v>9405829</v>
      </c>
      <c r="V179" s="21">
        <v>9996643</v>
      </c>
      <c r="W179" s="21">
        <v>608922.90000000037</v>
      </c>
      <c r="X179" s="21">
        <v>124100.5</v>
      </c>
      <c r="Y179" s="21">
        <v>591114.12000000104</v>
      </c>
      <c r="Z179" s="21">
        <v>101543</v>
      </c>
      <c r="AB179" s="17">
        <f t="shared" si="107"/>
        <v>7.7146585455631724E-4</v>
      </c>
      <c r="AC179" s="17">
        <f t="shared" si="108"/>
        <v>7.4461755414281089E-4</v>
      </c>
      <c r="AD179" s="17">
        <f t="shared" si="109"/>
        <v>7.4082209179139201E-4</v>
      </c>
      <c r="AE179" s="17">
        <f t="shared" si="110"/>
        <v>7.1548034411653388E-4</v>
      </c>
      <c r="AF179" s="17">
        <f t="shared" si="95"/>
        <v>1.7332807488845012E-2</v>
      </c>
      <c r="AG179" s="17">
        <f t="shared" si="96"/>
        <v>0</v>
      </c>
      <c r="AH179" s="17">
        <f t="shared" si="97"/>
        <v>6.9968101695236009E-3</v>
      </c>
      <c r="AI179" s="17">
        <f t="shared" si="98"/>
        <v>5.1562689594897007E-3</v>
      </c>
      <c r="AJ179" s="17">
        <f t="shared" si="99"/>
        <v>0.98897017189376835</v>
      </c>
      <c r="AK179" s="17">
        <f t="shared" si="100"/>
        <v>0.98135980252245714</v>
      </c>
      <c r="AL179" s="17">
        <f t="shared" si="101"/>
        <v>0.98380599207330488</v>
      </c>
      <c r="AM179" s="17">
        <f t="shared" si="102"/>
        <v>0.98559308558663783</v>
      </c>
      <c r="AN179" s="17">
        <f t="shared" si="103"/>
        <v>0.93541930851091626</v>
      </c>
      <c r="AO179" s="17">
        <f t="shared" si="104"/>
        <v>0.98655539065891096</v>
      </c>
      <c r="AP179" s="17">
        <f t="shared" si="105"/>
        <v>0.93656386767713162</v>
      </c>
      <c r="AQ179" s="17">
        <f t="shared" si="106"/>
        <v>0.9897466785377248</v>
      </c>
      <c r="AR179" s="20">
        <f t="shared" si="87"/>
        <v>3.9370322115412724</v>
      </c>
      <c r="AS179" s="20">
        <f t="shared" si="88"/>
        <v>3.8732539268586517</v>
      </c>
      <c r="AT179" s="20">
        <f t="shared" si="89"/>
        <v>3.9273787805988265</v>
      </c>
      <c r="AU179" s="20">
        <f t="shared" si="90"/>
        <v>4.1608424472585543</v>
      </c>
    </row>
    <row r="180" spans="1:47" ht="16.5" customHeight="1" x14ac:dyDescent="0.25">
      <c r="A180" s="22" t="s">
        <v>331</v>
      </c>
      <c r="B180" s="16" t="s">
        <v>332</v>
      </c>
      <c r="C180" s="21">
        <v>78768111.390000001</v>
      </c>
      <c r="D180" s="21">
        <v>117264122.91</v>
      </c>
      <c r="E180" s="21">
        <v>99253854.590000004</v>
      </c>
      <c r="F180" s="21">
        <v>101746423.59</v>
      </c>
      <c r="G180" s="21">
        <v>693179.82</v>
      </c>
      <c r="H180" s="21">
        <v>13271422.050000001</v>
      </c>
      <c r="I180" s="21">
        <v>2643896.2599999998</v>
      </c>
      <c r="J180" s="21">
        <v>-3577873</v>
      </c>
      <c r="K180" s="21">
        <v>80058814.819999993</v>
      </c>
      <c r="L180" s="21">
        <v>118685363.05</v>
      </c>
      <c r="M180" s="21">
        <v>108057837.26000001</v>
      </c>
      <c r="N180" s="21">
        <v>107790590</v>
      </c>
      <c r="O180" s="21">
        <v>67403743.420000002</v>
      </c>
      <c r="P180" s="21">
        <v>106651795.77</v>
      </c>
      <c r="Q180" s="21">
        <v>86368937.930000007</v>
      </c>
      <c r="R180" s="21">
        <v>85113536.459999993</v>
      </c>
      <c r="S180" s="21">
        <v>79365635</v>
      </c>
      <c r="T180" s="21">
        <v>105413941</v>
      </c>
      <c r="U180" s="21">
        <v>105413941</v>
      </c>
      <c r="V180" s="21">
        <v>111368463</v>
      </c>
      <c r="W180" s="21">
        <v>11364367.969999999</v>
      </c>
      <c r="X180" s="21">
        <v>10612327.140000001</v>
      </c>
      <c r="Y180" s="21">
        <v>12884916.659999996</v>
      </c>
      <c r="Z180" s="21">
        <v>16632887.13000001</v>
      </c>
      <c r="AB180" s="17">
        <f t="shared" si="107"/>
        <v>6.4447715168589525E-3</v>
      </c>
      <c r="AC180" s="17">
        <f t="shared" si="108"/>
        <v>9.4596068290477391E-3</v>
      </c>
      <c r="AD180" s="17">
        <f t="shared" si="109"/>
        <v>7.8909023592645955E-3</v>
      </c>
      <c r="AE180" s="17">
        <f t="shared" si="110"/>
        <v>7.3507464575444641E-3</v>
      </c>
      <c r="AF180" s="17">
        <f t="shared" si="95"/>
        <v>8.7340045852338979E-3</v>
      </c>
      <c r="AG180" s="17">
        <f t="shared" si="96"/>
        <v>0.12589816796622755</v>
      </c>
      <c r="AH180" s="17">
        <f t="shared" si="97"/>
        <v>2.5081087329805834E-2</v>
      </c>
      <c r="AI180" s="17">
        <f t="shared" si="98"/>
        <v>-3.2126446784131339E-2</v>
      </c>
      <c r="AJ180" s="17">
        <f t="shared" si="99"/>
        <v>0.98387805973768239</v>
      </c>
      <c r="AK180" s="17">
        <f t="shared" si="100"/>
        <v>0.98802514393117491</v>
      </c>
      <c r="AL180" s="17">
        <f t="shared" si="101"/>
        <v>0.91852527411948315</v>
      </c>
      <c r="AM180" s="17">
        <f t="shared" si="102"/>
        <v>0.94392677125155366</v>
      </c>
      <c r="AN180" s="17">
        <f t="shared" si="103"/>
        <v>0.85572374696490738</v>
      </c>
      <c r="AO180" s="17">
        <f t="shared" si="104"/>
        <v>0.90950064796762309</v>
      </c>
      <c r="AP180" s="17">
        <f t="shared" si="105"/>
        <v>0.87018220387283407</v>
      </c>
      <c r="AQ180" s="17">
        <f t="shared" si="106"/>
        <v>0.83652607587442762</v>
      </c>
      <c r="AR180" s="20">
        <f t="shared" si="87"/>
        <v>32.889690331777537</v>
      </c>
      <c r="AS180" s="20">
        <f t="shared" si="88"/>
        <v>49.205742052813534</v>
      </c>
      <c r="AT180" s="20">
        <f t="shared" si="89"/>
        <v>41.832665128295908</v>
      </c>
      <c r="AU180" s="20">
        <f t="shared" si="90"/>
        <v>42.747921911611421</v>
      </c>
    </row>
    <row r="181" spans="1:47" ht="12" customHeight="1" x14ac:dyDescent="0.25">
      <c r="A181" s="15" t="s">
        <v>346</v>
      </c>
      <c r="B181" s="16" t="s">
        <v>2</v>
      </c>
      <c r="C181" s="21">
        <v>1268606547.4400001</v>
      </c>
      <c r="D181" s="21">
        <v>1347174944.1099999</v>
      </c>
      <c r="E181" s="21">
        <v>1226135247.0599999</v>
      </c>
      <c r="F181" s="21">
        <v>1434258169.73</v>
      </c>
      <c r="G181" s="21">
        <v>-86998308.989999995</v>
      </c>
      <c r="H181" s="21">
        <v>-39999990.25</v>
      </c>
      <c r="I181" s="21">
        <v>-179149833.22999999</v>
      </c>
      <c r="J181" s="21">
        <v>-3970000</v>
      </c>
      <c r="K181" s="21">
        <v>1304495734.01</v>
      </c>
      <c r="L181" s="21">
        <v>1383378508.75</v>
      </c>
      <c r="M181" s="21">
        <v>1244228665.77</v>
      </c>
      <c r="N181" s="21">
        <v>1465393540</v>
      </c>
      <c r="O181" s="21">
        <v>1266967098.6600001</v>
      </c>
      <c r="P181" s="21">
        <v>1231840402.5699999</v>
      </c>
      <c r="Q181" s="21">
        <v>1226104446.4100001</v>
      </c>
      <c r="R181" s="21">
        <v>1434244744.73</v>
      </c>
      <c r="S181" s="21">
        <v>1391494043</v>
      </c>
      <c r="T181" s="21">
        <v>1423378499</v>
      </c>
      <c r="U181" s="21">
        <v>1423378499</v>
      </c>
      <c r="V181" s="21">
        <v>1469363540</v>
      </c>
      <c r="W181" s="21">
        <v>1639448.7799999714</v>
      </c>
      <c r="X181" s="21">
        <v>115334541.53999996</v>
      </c>
      <c r="Y181" s="21">
        <v>30800.649999856949</v>
      </c>
      <c r="Z181" s="21">
        <v>13425</v>
      </c>
      <c r="AB181" s="17">
        <v>0.1037968182652156</v>
      </c>
      <c r="AC181" s="17">
        <v>0.10867556917648002</v>
      </c>
      <c r="AD181" s="17">
        <v>9.7480481274709471E-2</v>
      </c>
      <c r="AE181" s="17">
        <v>0.10361905400066754</v>
      </c>
      <c r="AF181" s="17">
        <v>-6.2521510190899174E-2</v>
      </c>
      <c r="AG181" s="17">
        <v>-2.8102145900125754E-2</v>
      </c>
      <c r="AH181" s="17">
        <v>-0.1258623994642763</v>
      </c>
      <c r="AI181" s="17">
        <v>-2.7018500812943814E-3</v>
      </c>
      <c r="AJ181" s="17">
        <v>0.9724880767070988</v>
      </c>
      <c r="AK181" s="17">
        <v>0.97382960309777178</v>
      </c>
      <c r="AL181" s="17">
        <v>0.98545812421159518</v>
      </c>
      <c r="AM181" s="17">
        <v>0.97875289509601637</v>
      </c>
      <c r="AN181" s="17">
        <v>0.99870767750386569</v>
      </c>
      <c r="AO181" s="17">
        <v>0.91438785137427359</v>
      </c>
      <c r="AP181" s="17">
        <v>0.9999748798918604</v>
      </c>
      <c r="AQ181" s="17">
        <v>0.99999063976048153</v>
      </c>
      <c r="AR181" s="20">
        <f t="shared" si="87"/>
        <v>529.70771752519295</v>
      </c>
      <c r="AS181" s="20">
        <f t="shared" si="88"/>
        <v>565.29432152719585</v>
      </c>
      <c r="AT181" s="20">
        <f t="shared" si="89"/>
        <v>516.78098955593771</v>
      </c>
      <c r="AU181" s="20">
        <f t="shared" si="90"/>
        <v>602.59175779751604</v>
      </c>
    </row>
    <row r="182" spans="1:47" ht="12" customHeight="1" x14ac:dyDescent="0.25">
      <c r="A182" s="15" t="s">
        <v>3</v>
      </c>
      <c r="B182" s="16" t="s">
        <v>2</v>
      </c>
      <c r="C182" s="21">
        <v>1268606547.4400001</v>
      </c>
      <c r="D182" s="21">
        <v>1347174944.1099999</v>
      </c>
      <c r="E182" s="21">
        <v>1226135247.0599999</v>
      </c>
      <c r="F182" s="21">
        <v>1434258169.73</v>
      </c>
      <c r="G182" s="21">
        <v>-86998308.989999995</v>
      </c>
      <c r="H182" s="21">
        <v>-39999990.25</v>
      </c>
      <c r="I182" s="21">
        <v>-179149833.22999999</v>
      </c>
      <c r="J182" s="21">
        <v>-3970000</v>
      </c>
      <c r="K182" s="21">
        <v>1304495734.01</v>
      </c>
      <c r="L182" s="21">
        <v>1383378508.75</v>
      </c>
      <c r="M182" s="21">
        <v>1244228665.77</v>
      </c>
      <c r="N182" s="21">
        <v>1465393540</v>
      </c>
      <c r="O182" s="21">
        <v>1266967098.6600001</v>
      </c>
      <c r="P182" s="21">
        <v>1231840402.5699999</v>
      </c>
      <c r="Q182" s="21">
        <v>1226104446.4100001</v>
      </c>
      <c r="R182" s="21">
        <v>1434244744.73</v>
      </c>
      <c r="S182" s="21">
        <v>1391494043</v>
      </c>
      <c r="T182" s="21">
        <v>1423378499</v>
      </c>
      <c r="U182" s="21">
        <v>1423378499</v>
      </c>
      <c r="V182" s="21">
        <v>1469363540</v>
      </c>
      <c r="W182" s="21">
        <v>1639448.7799999714</v>
      </c>
      <c r="X182" s="21">
        <v>115334541.53999996</v>
      </c>
      <c r="Y182" s="21">
        <v>30800.649999856949</v>
      </c>
      <c r="Z182" s="21">
        <v>13425</v>
      </c>
      <c r="AB182" s="17">
        <v>0.1037968182652156</v>
      </c>
      <c r="AC182" s="17">
        <v>0.10867556917648002</v>
      </c>
      <c r="AD182" s="17">
        <v>9.7480481274709471E-2</v>
      </c>
      <c r="AE182" s="17">
        <v>0.10361905400066754</v>
      </c>
      <c r="AF182" s="17">
        <v>-6.2521510190899174E-2</v>
      </c>
      <c r="AG182" s="17">
        <v>-2.8102145900125754E-2</v>
      </c>
      <c r="AH182" s="17">
        <v>-0.1258623994642763</v>
      </c>
      <c r="AI182" s="17">
        <v>-2.7018500812943814E-3</v>
      </c>
      <c r="AJ182" s="17">
        <v>0.9724880767070988</v>
      </c>
      <c r="AK182" s="17">
        <v>0.97382960309777178</v>
      </c>
      <c r="AL182" s="17">
        <v>0.98545812421159518</v>
      </c>
      <c r="AM182" s="17">
        <v>0.97875289509601637</v>
      </c>
      <c r="AN182" s="17">
        <v>0.99870767750386569</v>
      </c>
      <c r="AO182" s="17">
        <v>0.91438785137427359</v>
      </c>
      <c r="AP182" s="17">
        <v>0.9999748798918604</v>
      </c>
      <c r="AQ182" s="17">
        <v>0.99999063976048153</v>
      </c>
      <c r="AR182" s="20">
        <f t="shared" si="87"/>
        <v>529.70771752519295</v>
      </c>
      <c r="AS182" s="20">
        <f t="shared" si="88"/>
        <v>565.29432152719585</v>
      </c>
      <c r="AT182" s="20">
        <f t="shared" si="89"/>
        <v>516.78098955593771</v>
      </c>
      <c r="AU182" s="20">
        <f t="shared" si="90"/>
        <v>602.59175779751604</v>
      </c>
    </row>
    <row r="183" spans="1:47" ht="12" customHeight="1" x14ac:dyDescent="0.25">
      <c r="A183" s="15" t="s">
        <v>385</v>
      </c>
      <c r="B183" s="16" t="s">
        <v>8</v>
      </c>
      <c r="C183" s="21">
        <v>73983877.540000007</v>
      </c>
      <c r="D183" s="21">
        <v>16422874.27</v>
      </c>
      <c r="E183" s="21">
        <v>15188635.109999999</v>
      </c>
      <c r="F183" s="21">
        <v>44614734.760000005</v>
      </c>
      <c r="G183" s="21">
        <v>63413572.630000003</v>
      </c>
      <c r="H183" s="21">
        <v>3660645</v>
      </c>
      <c r="I183" s="21">
        <v>2622223.12</v>
      </c>
      <c r="J183" s="21">
        <v>36106344.520000003</v>
      </c>
      <c r="K183" s="21">
        <v>75762893.629999995</v>
      </c>
      <c r="L183" s="21">
        <v>18227491</v>
      </c>
      <c r="M183" s="21">
        <v>17189069.120000001</v>
      </c>
      <c r="N183" s="21">
        <v>59996243.520000003</v>
      </c>
      <c r="O183" s="21">
        <v>70634988.230000004</v>
      </c>
      <c r="P183" s="21">
        <v>16119821.700000001</v>
      </c>
      <c r="Q183" s="21">
        <v>15061867.84</v>
      </c>
      <c r="R183" s="21">
        <v>43249059.219999999</v>
      </c>
      <c r="S183" s="21">
        <v>12349321</v>
      </c>
      <c r="T183" s="21">
        <v>14566846</v>
      </c>
      <c r="U183" s="21">
        <v>14566846</v>
      </c>
      <c r="V183" s="21">
        <v>23889899</v>
      </c>
      <c r="W183" s="21">
        <v>3348889.3100000024</v>
      </c>
      <c r="X183" s="21">
        <v>303052.56999999844</v>
      </c>
      <c r="Y183" s="21">
        <v>126767.26999999955</v>
      </c>
      <c r="Z183" s="21">
        <v>1365675.5399999998</v>
      </c>
      <c r="AB183" s="17">
        <v>6.0533276507770397E-3</v>
      </c>
      <c r="AC183" s="17">
        <v>1.3248206675823453E-3</v>
      </c>
      <c r="AD183" s="17">
        <v>1.2075302981289289E-3</v>
      </c>
      <c r="AE183" s="17">
        <v>3.2232248753320124E-3</v>
      </c>
      <c r="AF183" s="17">
        <v>5.1349845574505677</v>
      </c>
      <c r="AG183" s="17">
        <v>0.25129976660699233</v>
      </c>
      <c r="AH183" s="17">
        <v>0.18001310098287579</v>
      </c>
      <c r="AI183" s="17">
        <v>1.5113644691423771</v>
      </c>
      <c r="AJ183" s="17">
        <v>0.97651863590786148</v>
      </c>
      <c r="AK183" s="17">
        <v>0.90099478145401357</v>
      </c>
      <c r="AL183" s="17">
        <v>0.88362173681223743</v>
      </c>
      <c r="AM183" s="17">
        <v>0.74362546957006559</v>
      </c>
      <c r="AN183" s="17">
        <v>0.95473487709279092</v>
      </c>
      <c r="AO183" s="17">
        <v>0.98154692260211773</v>
      </c>
      <c r="AP183" s="17">
        <v>0.99165380766066746</v>
      </c>
      <c r="AQ183" s="17">
        <v>0.96938958513714124</v>
      </c>
      <c r="AR183" s="20">
        <f t="shared" si="87"/>
        <v>30.89202951416291</v>
      </c>
      <c r="AS183" s="20">
        <f t="shared" si="88"/>
        <v>6.8912783811603102</v>
      </c>
      <c r="AT183" s="20">
        <f t="shared" si="89"/>
        <v>6.4015759280801134</v>
      </c>
      <c r="AU183" s="20">
        <f t="shared" si="90"/>
        <v>18.744513372902286</v>
      </c>
    </row>
    <row r="184" spans="1:47" ht="12" customHeight="1" x14ac:dyDescent="0.25">
      <c r="A184" s="15" t="s">
        <v>386</v>
      </c>
      <c r="B184" s="16" t="s">
        <v>9</v>
      </c>
      <c r="C184" s="21">
        <v>3243.61</v>
      </c>
      <c r="D184" s="21">
        <v>746.57</v>
      </c>
      <c r="E184" s="21">
        <v>13942.66</v>
      </c>
      <c r="F184" s="21">
        <v>25356.34</v>
      </c>
      <c r="G184" s="21">
        <v>-159679</v>
      </c>
      <c r="H184" s="21">
        <v>-30000</v>
      </c>
      <c r="I184" s="21">
        <v>0</v>
      </c>
      <c r="J184" s="21">
        <v>-4500</v>
      </c>
      <c r="K184" s="21">
        <v>25700</v>
      </c>
      <c r="L184" s="21">
        <v>24630</v>
      </c>
      <c r="M184" s="21">
        <v>54630</v>
      </c>
      <c r="N184" s="21">
        <v>50130</v>
      </c>
      <c r="O184" s="21">
        <v>3243.61</v>
      </c>
      <c r="P184" s="21">
        <v>746.57</v>
      </c>
      <c r="Q184" s="21">
        <v>12702.66</v>
      </c>
      <c r="R184" s="21">
        <v>22128.48</v>
      </c>
      <c r="S184" s="21">
        <v>185379</v>
      </c>
      <c r="T184" s="21">
        <v>54630</v>
      </c>
      <c r="U184" s="21">
        <v>54630</v>
      </c>
      <c r="V184" s="21">
        <v>54630</v>
      </c>
      <c r="W184" s="21">
        <v>0</v>
      </c>
      <c r="X184" s="21">
        <v>0</v>
      </c>
      <c r="Y184" s="21">
        <v>1240</v>
      </c>
      <c r="Z184" s="21">
        <v>3227.8600000000006</v>
      </c>
      <c r="AB184" s="17">
        <v>2.6539071422312627E-13</v>
      </c>
      <c r="AC184" s="17">
        <v>6.0225229124703731E-14</v>
      </c>
      <c r="AD184" s="17">
        <v>1.1084725035908965E-12</v>
      </c>
      <c r="AE184" s="17">
        <v>1.8318877445989352E-12</v>
      </c>
      <c r="AF184" s="17">
        <v>-0.86136509529126815</v>
      </c>
      <c r="AG184" s="17">
        <v>-0.54914881933003845</v>
      </c>
      <c r="AH184" s="17">
        <v>0</v>
      </c>
      <c r="AI184" s="17">
        <v>-8.2372322899505759E-2</v>
      </c>
      <c r="AJ184" s="17">
        <v>0.12621050583657589</v>
      </c>
      <c r="AK184" s="17">
        <v>3.0311408850994724E-2</v>
      </c>
      <c r="AL184" s="17">
        <v>0.25521984257733843</v>
      </c>
      <c r="AM184" s="17">
        <v>0.50581168960702172</v>
      </c>
      <c r="AN184" s="17">
        <v>1</v>
      </c>
      <c r="AO184" s="17">
        <v>1</v>
      </c>
      <c r="AP184" s="17">
        <v>0.91106431627824247</v>
      </c>
      <c r="AQ184" s="17">
        <v>0.87270008210964201</v>
      </c>
      <c r="AR184" s="20">
        <f t="shared" si="87"/>
        <v>1.3543720494814436E-3</v>
      </c>
      <c r="AS184" s="20">
        <f t="shared" si="88"/>
        <v>3.1327169753841467E-4</v>
      </c>
      <c r="AT184" s="20">
        <f t="shared" si="89"/>
        <v>5.8764330028997233E-3</v>
      </c>
      <c r="AU184" s="20">
        <f t="shared" si="90"/>
        <v>1.0653257422119372E-2</v>
      </c>
    </row>
    <row r="185" spans="1:47" s="18" customFormat="1" ht="12" customHeight="1" x14ac:dyDescent="0.25">
      <c r="A185" s="15" t="s">
        <v>387</v>
      </c>
      <c r="B185" s="16" t="s">
        <v>14</v>
      </c>
      <c r="C185" s="21">
        <v>73980633.930000007</v>
      </c>
      <c r="D185" s="21">
        <v>16422127.699999999</v>
      </c>
      <c r="E185" s="21">
        <v>15174692.449999999</v>
      </c>
      <c r="F185" s="21">
        <v>44589378.420000002</v>
      </c>
      <c r="G185" s="21">
        <v>63573251.630000003</v>
      </c>
      <c r="H185" s="21">
        <v>3690645</v>
      </c>
      <c r="I185" s="21">
        <v>2622223.12</v>
      </c>
      <c r="J185" s="21">
        <v>36110844.520000003</v>
      </c>
      <c r="K185" s="21">
        <v>75737193.629999995</v>
      </c>
      <c r="L185" s="21">
        <v>18202861</v>
      </c>
      <c r="M185" s="21">
        <v>17134439.120000001</v>
      </c>
      <c r="N185" s="21">
        <v>59946113.520000003</v>
      </c>
      <c r="O185" s="21">
        <v>70631744.620000005</v>
      </c>
      <c r="P185" s="21">
        <v>16119075.130000001</v>
      </c>
      <c r="Q185" s="21">
        <v>15049165.18</v>
      </c>
      <c r="R185" s="21">
        <v>43226930.740000002</v>
      </c>
      <c r="S185" s="21">
        <v>12163942</v>
      </c>
      <c r="T185" s="21">
        <v>14512216</v>
      </c>
      <c r="U185" s="21">
        <v>14512216</v>
      </c>
      <c r="V185" s="21">
        <v>23835269</v>
      </c>
      <c r="W185" s="21">
        <v>3348889.3100000024</v>
      </c>
      <c r="X185" s="21">
        <v>303052.56999999844</v>
      </c>
      <c r="Y185" s="21">
        <v>125527.26999999955</v>
      </c>
      <c r="Z185" s="21">
        <v>1362447.6799999997</v>
      </c>
      <c r="AB185" s="17">
        <v>6.0530622600628164E-3</v>
      </c>
      <c r="AC185" s="17">
        <v>1.3247604423532206E-3</v>
      </c>
      <c r="AD185" s="17">
        <v>1.2064218256253381E-3</v>
      </c>
      <c r="AE185" s="17">
        <v>3.2213929875874133E-3</v>
      </c>
      <c r="AF185" s="17">
        <v>5.2263691844305082</v>
      </c>
      <c r="AG185" s="17">
        <v>0.25431298707240851</v>
      </c>
      <c r="AH185" s="17">
        <v>0.18069074495583584</v>
      </c>
      <c r="AI185" s="17">
        <v>1.5150172846801102</v>
      </c>
      <c r="AJ185" s="17">
        <v>0.97680717206685352</v>
      </c>
      <c r="AK185" s="17">
        <v>0.90217288919582472</v>
      </c>
      <c r="AL185" s="17">
        <v>0.88562528039143651</v>
      </c>
      <c r="AM185" s="17">
        <v>0.74382434159177835</v>
      </c>
      <c r="AN185" s="17">
        <v>0.95473289248685411</v>
      </c>
      <c r="AO185" s="17">
        <v>0.98154608370266183</v>
      </c>
      <c r="AP185" s="17">
        <v>0.99172785409565256</v>
      </c>
      <c r="AQ185" s="17">
        <v>0.96944456890233544</v>
      </c>
      <c r="AR185" s="20">
        <f t="shared" si="87"/>
        <v>30.890675142113427</v>
      </c>
      <c r="AS185" s="20">
        <f t="shared" si="88"/>
        <v>6.8909651094627709</v>
      </c>
      <c r="AT185" s="20">
        <f t="shared" si="89"/>
        <v>6.3956994950772135</v>
      </c>
      <c r="AU185" s="20">
        <f t="shared" si="90"/>
        <v>18.733860115480166</v>
      </c>
    </row>
    <row r="186" spans="1:47" ht="12" customHeight="1" x14ac:dyDescent="0.25">
      <c r="A186" s="15" t="s">
        <v>388</v>
      </c>
      <c r="B186" s="16" t="s">
        <v>19</v>
      </c>
      <c r="C186" s="21">
        <v>1372277052.0400002</v>
      </c>
      <c r="D186" s="21">
        <v>1450891130.5999999</v>
      </c>
      <c r="E186" s="21">
        <v>1545934773.5900002</v>
      </c>
      <c r="F186" s="21">
        <v>1896631027.5800002</v>
      </c>
      <c r="G186" s="21">
        <v>218567960.36999997</v>
      </c>
      <c r="H186" s="21">
        <v>141801871.08999997</v>
      </c>
      <c r="I186" s="21">
        <v>330273542.24000001</v>
      </c>
      <c r="J186" s="21">
        <v>362974165.38999999</v>
      </c>
      <c r="K186" s="21">
        <v>1501836204.9200001</v>
      </c>
      <c r="L186" s="21">
        <v>1624916077.5099998</v>
      </c>
      <c r="M186" s="21">
        <v>1812610573.1700001</v>
      </c>
      <c r="N186" s="21">
        <v>2165418936.5000005</v>
      </c>
      <c r="O186" s="21">
        <v>1257486105.2399998</v>
      </c>
      <c r="P186" s="21">
        <v>1288848921.1400001</v>
      </c>
      <c r="Q186" s="21">
        <v>1376749964.72</v>
      </c>
      <c r="R186" s="21">
        <v>1644313139.7599998</v>
      </c>
      <c r="S186" s="21">
        <v>1283268244.5500002</v>
      </c>
      <c r="T186" s="21">
        <v>1483114206.4200001</v>
      </c>
      <c r="U186" s="21">
        <v>1482337030.9299998</v>
      </c>
      <c r="V186" s="21">
        <v>1802444771.1099999</v>
      </c>
      <c r="W186" s="21">
        <v>114790946.79999998</v>
      </c>
      <c r="X186" s="21">
        <v>162042209.45999998</v>
      </c>
      <c r="Y186" s="21">
        <v>169184808.87</v>
      </c>
      <c r="Z186" s="21">
        <v>252317887.81999999</v>
      </c>
      <c r="AB186" s="17">
        <v>0.11227909241644399</v>
      </c>
      <c r="AC186" s="17">
        <v>0.11704227436862645</v>
      </c>
      <c r="AD186" s="17">
        <v>0.12290525544404966</v>
      </c>
      <c r="AE186" s="17">
        <v>0.13702352687532535</v>
      </c>
      <c r="AF186" s="17">
        <v>0.17032133484035877</v>
      </c>
      <c r="AG186" s="17">
        <v>9.5610891242345356E-2</v>
      </c>
      <c r="AH186" s="17">
        <v>0.22280597148193113</v>
      </c>
      <c r="AI186" s="17">
        <v>0.20137880017620155</v>
      </c>
      <c r="AJ186" s="17">
        <v>0.91373283420950602</v>
      </c>
      <c r="AK186" s="17">
        <v>0.89290219395411885</v>
      </c>
      <c r="AL186" s="17">
        <v>0.85287749970826798</v>
      </c>
      <c r="AM186" s="17">
        <v>0.87587256009017533</v>
      </c>
      <c r="AN186" s="17">
        <v>0.91635002084356476</v>
      </c>
      <c r="AO186" s="17">
        <v>0.88831539042285756</v>
      </c>
      <c r="AP186" s="17">
        <v>0.89056148308436334</v>
      </c>
      <c r="AQ186" s="17">
        <v>0.86696522193779324</v>
      </c>
      <c r="AR186" s="20">
        <f t="shared" si="87"/>
        <v>572.99542282449761</v>
      </c>
      <c r="AS186" s="20">
        <f t="shared" si="88"/>
        <v>608.81515119344692</v>
      </c>
      <c r="AT186" s="20">
        <f t="shared" si="89"/>
        <v>651.56735686408399</v>
      </c>
      <c r="AU186" s="20">
        <f t="shared" si="90"/>
        <v>796.85390602857228</v>
      </c>
    </row>
    <row r="187" spans="1:47" ht="12" customHeight="1" x14ac:dyDescent="0.25">
      <c r="A187" s="15" t="s">
        <v>334</v>
      </c>
      <c r="B187" s="16" t="s">
        <v>20</v>
      </c>
      <c r="C187" s="21">
        <v>175879436.72</v>
      </c>
      <c r="D187" s="21">
        <v>150955995.12</v>
      </c>
      <c r="E187" s="21">
        <v>159829441.15000001</v>
      </c>
      <c r="F187" s="21">
        <v>165609638.36000001</v>
      </c>
      <c r="G187" s="21">
        <v>-31713867.18</v>
      </c>
      <c r="H187" s="21">
        <v>-28507100.789999999</v>
      </c>
      <c r="I187" s="21">
        <v>-16877671.699999999</v>
      </c>
      <c r="J187" s="21">
        <v>21164124</v>
      </c>
      <c r="K187" s="21">
        <v>179474689.81999999</v>
      </c>
      <c r="L187" s="21">
        <v>151346158.21000001</v>
      </c>
      <c r="M187" s="21">
        <v>162975587.30000001</v>
      </c>
      <c r="N187" s="21">
        <v>167533401</v>
      </c>
      <c r="O187" s="21">
        <v>175876436.72</v>
      </c>
      <c r="P187" s="21">
        <v>150955995.12</v>
      </c>
      <c r="Q187" s="21">
        <v>139204782.74000001</v>
      </c>
      <c r="R187" s="21">
        <v>165609638.36000001</v>
      </c>
      <c r="S187" s="21">
        <v>211188557</v>
      </c>
      <c r="T187" s="21">
        <v>179853259</v>
      </c>
      <c r="U187" s="21">
        <v>179853259</v>
      </c>
      <c r="V187" s="21">
        <v>146369277</v>
      </c>
      <c r="W187" s="21">
        <v>3000</v>
      </c>
      <c r="X187" s="21">
        <v>0</v>
      </c>
      <c r="Y187" s="21">
        <v>20624658.409999996</v>
      </c>
      <c r="Z187" s="21">
        <v>0</v>
      </c>
      <c r="AB187" s="17">
        <v>1.4390376564470434E-2</v>
      </c>
      <c r="AC187" s="17">
        <v>1.2177504311517552E-2</v>
      </c>
      <c r="AD187" s="17">
        <v>1.2706796320004533E-2</v>
      </c>
      <c r="AE187" s="17">
        <v>1.1964592165081622E-2</v>
      </c>
      <c r="AF187" s="17">
        <v>-0.15016849222564649</v>
      </c>
      <c r="AG187" s="17">
        <v>-0.15850199739777859</v>
      </c>
      <c r="AH187" s="17">
        <v>-9.3841344848802535E-2</v>
      </c>
      <c r="AI187" s="17">
        <v>0.14459403253047429</v>
      </c>
      <c r="AJ187" s="17">
        <v>0.9799679102183948</v>
      </c>
      <c r="AK187" s="17">
        <v>0.99742204827255254</v>
      </c>
      <c r="AL187" s="17">
        <v>0.98069559863460598</v>
      </c>
      <c r="AM187" s="17">
        <v>0.98851713969562416</v>
      </c>
      <c r="AN187" s="17">
        <v>0.99998294286099643</v>
      </c>
      <c r="AO187" s="17">
        <v>1</v>
      </c>
      <c r="AP187" s="17">
        <v>0.87095832744204027</v>
      </c>
      <c r="AQ187" s="17">
        <v>1</v>
      </c>
      <c r="AR187" s="20">
        <f t="shared" si="87"/>
        <v>73.43860487916497</v>
      </c>
      <c r="AS187" s="20">
        <f t="shared" si="88"/>
        <v>63.343344689504057</v>
      </c>
      <c r="AT187" s="20">
        <f t="shared" si="89"/>
        <v>67.363544890923194</v>
      </c>
      <c r="AU187" s="20">
        <f t="shared" si="90"/>
        <v>69.579525634739682</v>
      </c>
    </row>
    <row r="188" spans="1:47" ht="12" customHeight="1" x14ac:dyDescent="0.25">
      <c r="A188" s="15" t="s">
        <v>389</v>
      </c>
      <c r="B188" s="16" t="s">
        <v>23</v>
      </c>
      <c r="C188" s="21">
        <v>871119964.34000003</v>
      </c>
      <c r="D188" s="21">
        <v>908374844.68000007</v>
      </c>
      <c r="E188" s="21">
        <v>1016694286.21</v>
      </c>
      <c r="F188" s="21">
        <v>1127537301.8299999</v>
      </c>
      <c r="G188" s="21">
        <v>174815951.75999996</v>
      </c>
      <c r="H188" s="21">
        <v>83859595.230000004</v>
      </c>
      <c r="I188" s="21">
        <v>202170188.70999998</v>
      </c>
      <c r="J188" s="21">
        <v>139891579.99000001</v>
      </c>
      <c r="K188" s="21">
        <v>910426200.98000014</v>
      </c>
      <c r="L188" s="21">
        <v>980083920.8599999</v>
      </c>
      <c r="M188" s="21">
        <v>1098390936.4100001</v>
      </c>
      <c r="N188" s="21">
        <v>1247289074.96</v>
      </c>
      <c r="O188" s="21">
        <v>822261772.13999999</v>
      </c>
      <c r="P188" s="21">
        <v>801520295.04999995</v>
      </c>
      <c r="Q188" s="21">
        <v>926441053.57000005</v>
      </c>
      <c r="R188" s="21">
        <v>1058624962.4399999</v>
      </c>
      <c r="S188" s="21">
        <v>735610249.22000003</v>
      </c>
      <c r="T188" s="21">
        <v>896224325.63</v>
      </c>
      <c r="U188" s="21">
        <v>896220747.70000005</v>
      </c>
      <c r="V188" s="21">
        <v>1107397494.97</v>
      </c>
      <c r="W188" s="21">
        <v>48858192.200000003</v>
      </c>
      <c r="X188" s="21">
        <v>106854549.63000003</v>
      </c>
      <c r="Y188" s="21">
        <v>90253232.639999956</v>
      </c>
      <c r="Z188" s="21">
        <v>68912339.39000003</v>
      </c>
      <c r="AB188" s="17">
        <v>7.1274644457939421E-2</v>
      </c>
      <c r="AC188" s="17">
        <v>7.3277901806890408E-2</v>
      </c>
      <c r="AD188" s="17">
        <v>8.0829458713169391E-2</v>
      </c>
      <c r="AE188" s="17">
        <v>8.1459775535449017E-2</v>
      </c>
      <c r="AF188" s="17">
        <v>0.23764752047074522</v>
      </c>
      <c r="AG188" s="17">
        <v>9.3569871774068378E-2</v>
      </c>
      <c r="AH188" s="17">
        <v>0.22558079494235744</v>
      </c>
      <c r="AI188" s="17">
        <v>0.12632463106103536</v>
      </c>
      <c r="AJ188" s="17">
        <v>0.95682655376384151</v>
      </c>
      <c r="AK188" s="17">
        <v>0.92683373877098518</v>
      </c>
      <c r="AL188" s="17">
        <v>0.92562151826651196</v>
      </c>
      <c r="AM188" s="17">
        <v>0.90399036154963475</v>
      </c>
      <c r="AN188" s="17">
        <v>0.94391335958300848</v>
      </c>
      <c r="AO188" s="17">
        <v>0.88236733958915103</v>
      </c>
      <c r="AP188" s="17">
        <v>0.91122874017867939</v>
      </c>
      <c r="AQ188" s="17">
        <v>0.93888243051635201</v>
      </c>
      <c r="AR188" s="20">
        <f t="shared" si="87"/>
        <v>363.73686461916441</v>
      </c>
      <c r="AS188" s="20">
        <f t="shared" si="88"/>
        <v>381.16737826874555</v>
      </c>
      <c r="AT188" s="20">
        <f t="shared" si="89"/>
        <v>428.50760596213502</v>
      </c>
      <c r="AU188" s="20">
        <f t="shared" si="90"/>
        <v>473.72551123059941</v>
      </c>
    </row>
    <row r="189" spans="1:47" ht="12" customHeight="1" x14ac:dyDescent="0.25">
      <c r="A189" s="15" t="s">
        <v>390</v>
      </c>
      <c r="B189" s="16" t="s">
        <v>51</v>
      </c>
      <c r="C189" s="21">
        <v>274521763.94999999</v>
      </c>
      <c r="D189" s="21">
        <v>342823734.21000004</v>
      </c>
      <c r="E189" s="21">
        <v>303632801.56999999</v>
      </c>
      <c r="F189" s="21">
        <v>403118256.81</v>
      </c>
      <c r="G189" s="21">
        <v>54429062.009999998</v>
      </c>
      <c r="H189" s="21">
        <v>90095827.159999996</v>
      </c>
      <c r="I189" s="21">
        <v>124129811.3</v>
      </c>
      <c r="J189" s="21">
        <v>100075594.79000001</v>
      </c>
      <c r="K189" s="21">
        <v>351025073.33999997</v>
      </c>
      <c r="L189" s="21">
        <v>433205903.94999999</v>
      </c>
      <c r="M189" s="21">
        <v>466466290.52999997</v>
      </c>
      <c r="N189" s="21">
        <v>525531378.93000001</v>
      </c>
      <c r="O189" s="21">
        <v>212720623.91999999</v>
      </c>
      <c r="P189" s="21">
        <v>294316127.81999999</v>
      </c>
      <c r="Q189" s="21">
        <v>261516298.81</v>
      </c>
      <c r="R189" s="21">
        <v>272018104.43999994</v>
      </c>
      <c r="S189" s="21">
        <v>296596011.32999998</v>
      </c>
      <c r="T189" s="21">
        <v>343110076.78999996</v>
      </c>
      <c r="U189" s="21">
        <v>342336479.23000002</v>
      </c>
      <c r="V189" s="21">
        <v>425455784.13999999</v>
      </c>
      <c r="W189" s="21">
        <v>61801140.030000001</v>
      </c>
      <c r="X189" s="21">
        <v>48507606.389999993</v>
      </c>
      <c r="Y189" s="21">
        <v>42116502.759999998</v>
      </c>
      <c r="Z189" s="21">
        <v>131100152.36999999</v>
      </c>
      <c r="AB189" s="17">
        <v>2.2461247500310758E-2</v>
      </c>
      <c r="AC189" s="17">
        <v>2.7655327621232819E-2</v>
      </c>
      <c r="AD189" s="17">
        <v>2.4139483551102577E-2</v>
      </c>
      <c r="AE189" s="17">
        <v>2.9123579912334559E-2</v>
      </c>
      <c r="AF189" s="17">
        <v>0.1835124544188185</v>
      </c>
      <c r="AG189" s="17">
        <v>0.26258578005898386</v>
      </c>
      <c r="AH189" s="17">
        <v>0.36259592193972096</v>
      </c>
      <c r="AI189" s="17">
        <v>0.23521973027652915</v>
      </c>
      <c r="AJ189" s="17">
        <v>0.78205742210357854</v>
      </c>
      <c r="AK189" s="17">
        <v>0.79136440912764727</v>
      </c>
      <c r="AL189" s="17">
        <v>0.65092120852937041</v>
      </c>
      <c r="AM189" s="17">
        <v>0.76706791063696833</v>
      </c>
      <c r="AN189" s="17">
        <v>0.77487708391216603</v>
      </c>
      <c r="AO189" s="17">
        <v>0.85850569389024201</v>
      </c>
      <c r="AP189" s="17">
        <v>0.86129132774118156</v>
      </c>
      <c r="AQ189" s="17">
        <v>0.67478487973371315</v>
      </c>
      <c r="AR189" s="20">
        <f t="shared" si="87"/>
        <v>114.62679054147156</v>
      </c>
      <c r="AS189" s="20">
        <f t="shared" si="88"/>
        <v>143.85385586405158</v>
      </c>
      <c r="AT189" s="20">
        <f t="shared" si="89"/>
        <v>127.97255444146604</v>
      </c>
      <c r="AU189" s="20">
        <f t="shared" si="90"/>
        <v>169.36681561112351</v>
      </c>
    </row>
    <row r="190" spans="1:47" ht="12" customHeight="1" x14ac:dyDescent="0.25">
      <c r="A190" s="15" t="s">
        <v>391</v>
      </c>
      <c r="B190" s="16" t="s">
        <v>71</v>
      </c>
      <c r="C190" s="21">
        <v>50755887.030000001</v>
      </c>
      <c r="D190" s="21">
        <v>48736556.590000004</v>
      </c>
      <c r="E190" s="21">
        <v>65778244.659999996</v>
      </c>
      <c r="F190" s="21">
        <v>200365830.57999998</v>
      </c>
      <c r="G190" s="21">
        <v>21036813.780000001</v>
      </c>
      <c r="H190" s="21">
        <v>-3646450.5100000002</v>
      </c>
      <c r="I190" s="21">
        <v>20851213.93</v>
      </c>
      <c r="J190" s="21">
        <v>101842866.60999998</v>
      </c>
      <c r="K190" s="21">
        <v>60910240.780000001</v>
      </c>
      <c r="L190" s="21">
        <v>60280094.489999995</v>
      </c>
      <c r="M190" s="21">
        <v>84777758.929999992</v>
      </c>
      <c r="N190" s="21">
        <v>225065081.61000001</v>
      </c>
      <c r="O190" s="21">
        <v>46627272.459999993</v>
      </c>
      <c r="P190" s="21">
        <v>42056503.149999999</v>
      </c>
      <c r="Q190" s="21">
        <v>49587829.599999994</v>
      </c>
      <c r="R190" s="21">
        <v>148060434.52000001</v>
      </c>
      <c r="S190" s="21">
        <v>39873427</v>
      </c>
      <c r="T190" s="21">
        <v>63926545</v>
      </c>
      <c r="U190" s="21">
        <v>63926545</v>
      </c>
      <c r="V190" s="21">
        <v>123222215</v>
      </c>
      <c r="W190" s="21">
        <v>4128614.5700000003</v>
      </c>
      <c r="X190" s="21">
        <v>6680053.4400000041</v>
      </c>
      <c r="Y190" s="21">
        <v>16190415.059999997</v>
      </c>
      <c r="Z190" s="21">
        <v>52305396.059999995</v>
      </c>
      <c r="AB190" s="17">
        <v>4.1528238937233548E-3</v>
      </c>
      <c r="AC190" s="17">
        <v>3.9315406289856811E-3</v>
      </c>
      <c r="AD190" s="17">
        <v>5.2295168597731511E-3</v>
      </c>
      <c r="AE190" s="17">
        <v>1.4475579262460139E-2</v>
      </c>
      <c r="AF190" s="17">
        <v>0.52758981012592676</v>
      </c>
      <c r="AG190" s="17">
        <v>-5.7041257430696435E-2</v>
      </c>
      <c r="AH190" s="17">
        <v>0.32617457943331679</v>
      </c>
      <c r="AI190" s="17">
        <v>0.82649761335648764</v>
      </c>
      <c r="AJ190" s="17">
        <v>0.83328987671094212</v>
      </c>
      <c r="AK190" s="17">
        <v>0.80850166215457786</v>
      </c>
      <c r="AL190" s="17">
        <v>0.77589034541845259</v>
      </c>
      <c r="AM190" s="17">
        <v>0.89025729423100963</v>
      </c>
      <c r="AN190" s="17">
        <v>0.91865742455530863</v>
      </c>
      <c r="AO190" s="17">
        <v>0.8629354655439353</v>
      </c>
      <c r="AP190" s="17">
        <v>0.7538636802534584</v>
      </c>
      <c r="AQ190" s="17">
        <v>0.73895051911500442</v>
      </c>
      <c r="AR190" s="20">
        <f t="shared" si="87"/>
        <v>21.193162784696597</v>
      </c>
      <c r="AS190" s="20">
        <f t="shared" si="88"/>
        <v>20.450572371145789</v>
      </c>
      <c r="AT190" s="20">
        <f t="shared" si="89"/>
        <v>27.723651569559646</v>
      </c>
      <c r="AU190" s="20">
        <f t="shared" si="90"/>
        <v>84.182053552109551</v>
      </c>
    </row>
    <row r="191" spans="1:47" ht="12" customHeight="1" x14ac:dyDescent="0.25">
      <c r="A191" s="15" t="s">
        <v>392</v>
      </c>
      <c r="B191" s="16" t="s">
        <v>81</v>
      </c>
      <c r="C191" s="21">
        <v>7106457001.5499992</v>
      </c>
      <c r="D191" s="21">
        <v>6847168861.8400011</v>
      </c>
      <c r="E191" s="21">
        <v>7080519287.5900011</v>
      </c>
      <c r="F191" s="21">
        <v>7537308054.0599995</v>
      </c>
      <c r="G191" s="21">
        <v>1538677766.4100001</v>
      </c>
      <c r="H191" s="21">
        <v>248180218.86000001</v>
      </c>
      <c r="I191" s="21">
        <v>506729227.15999997</v>
      </c>
      <c r="J191" s="21">
        <v>284439874.43000001</v>
      </c>
      <c r="K191" s="21">
        <v>7188809147.9299984</v>
      </c>
      <c r="L191" s="21">
        <v>6974660388.4800014</v>
      </c>
      <c r="M191" s="21">
        <v>7233051295.8099995</v>
      </c>
      <c r="N191" s="21">
        <v>7638682502.1599989</v>
      </c>
      <c r="O191" s="21">
        <v>6580149352.4099998</v>
      </c>
      <c r="P191" s="21">
        <v>6747559745.0599995</v>
      </c>
      <c r="Q191" s="21">
        <v>6954244472.7000017</v>
      </c>
      <c r="R191" s="21">
        <v>7314963684.0199995</v>
      </c>
      <c r="S191" s="21">
        <v>5650131381.5200005</v>
      </c>
      <c r="T191" s="21">
        <v>6726480169.6200008</v>
      </c>
      <c r="U191" s="21">
        <v>6726322068.6500006</v>
      </c>
      <c r="V191" s="21">
        <v>7354242627.7300005</v>
      </c>
      <c r="W191" s="21">
        <v>526307649.13999945</v>
      </c>
      <c r="X191" s="21">
        <v>99609116.780000538</v>
      </c>
      <c r="Y191" s="21">
        <v>126274814.88999955</v>
      </c>
      <c r="Z191" s="21">
        <v>222344370.04000023</v>
      </c>
      <c r="AB191" s="17">
        <v>0.58144712195279047</v>
      </c>
      <c r="AC191" s="17">
        <v>0.55235585887438676</v>
      </c>
      <c r="AD191" s="17">
        <v>0.56291704319251279</v>
      </c>
      <c r="AE191" s="17">
        <v>0.54453845671336487</v>
      </c>
      <c r="AF191" s="17">
        <v>0.27232601554055624</v>
      </c>
      <c r="AG191" s="17">
        <v>3.6896000969556184E-2</v>
      </c>
      <c r="AH191" s="17">
        <v>7.5335260784160238E-2</v>
      </c>
      <c r="AI191" s="17">
        <v>3.8676977199186689E-2</v>
      </c>
      <c r="AJ191" s="17">
        <v>0.98854439661905447</v>
      </c>
      <c r="AK191" s="17">
        <v>0.98172075491294497</v>
      </c>
      <c r="AL191" s="17">
        <v>0.97891180333418093</v>
      </c>
      <c r="AM191" s="17">
        <v>0.9867288045980005</v>
      </c>
      <c r="AN191" s="17">
        <v>0.92593951542587172</v>
      </c>
      <c r="AO191" s="17">
        <v>0.98545251054999772</v>
      </c>
      <c r="AP191" s="17">
        <v>0.98216588222401702</v>
      </c>
      <c r="AQ191" s="17">
        <v>0.97050082490389478</v>
      </c>
      <c r="AR191" s="20">
        <f t="shared" si="87"/>
        <v>2967.3070232676023</v>
      </c>
      <c r="AS191" s="20">
        <f t="shared" si="88"/>
        <v>2873.1722580344667</v>
      </c>
      <c r="AT191" s="20">
        <f t="shared" si="89"/>
        <v>2984.2366678425724</v>
      </c>
      <c r="AU191" s="20">
        <f t="shared" si="90"/>
        <v>3166.7379034085679</v>
      </c>
    </row>
    <row r="192" spans="1:47" ht="12" customHeight="1" x14ac:dyDescent="0.25">
      <c r="A192" s="15" t="s">
        <v>393</v>
      </c>
      <c r="B192" s="16" t="s">
        <v>82</v>
      </c>
      <c r="C192" s="21">
        <v>4751249114.8999996</v>
      </c>
      <c r="D192" s="21">
        <v>4445184002.2700005</v>
      </c>
      <c r="E192" s="21">
        <v>4610225732.9300003</v>
      </c>
      <c r="F192" s="21">
        <v>4866347574.1100006</v>
      </c>
      <c r="G192" s="21">
        <v>1255222410.3400002</v>
      </c>
      <c r="H192" s="21">
        <v>184197590.61000001</v>
      </c>
      <c r="I192" s="21">
        <v>361973905.80000001</v>
      </c>
      <c r="J192" s="21">
        <v>226806039.73000002</v>
      </c>
      <c r="K192" s="21">
        <v>4788244009.7299995</v>
      </c>
      <c r="L192" s="21">
        <v>4500320117.3000011</v>
      </c>
      <c r="M192" s="21">
        <v>4677948528.7300005</v>
      </c>
      <c r="N192" s="21">
        <v>4915618311.6599989</v>
      </c>
      <c r="O192" s="21">
        <v>4324750729.0900002</v>
      </c>
      <c r="P192" s="21">
        <v>4406043779.6199999</v>
      </c>
      <c r="Q192" s="21">
        <v>4512770102.6900005</v>
      </c>
      <c r="R192" s="21">
        <v>4674425086.5799999</v>
      </c>
      <c r="S192" s="21">
        <v>3533021599.3900003</v>
      </c>
      <c r="T192" s="21">
        <v>4316122526.6900005</v>
      </c>
      <c r="U192" s="21">
        <v>4315974622.9300003</v>
      </c>
      <c r="V192" s="21">
        <v>4688812271.9300003</v>
      </c>
      <c r="W192" s="21">
        <v>426498385.80999953</v>
      </c>
      <c r="X192" s="21">
        <v>39140222.65000046</v>
      </c>
      <c r="Y192" s="21">
        <v>97455630.239999622</v>
      </c>
      <c r="Z192" s="21">
        <v>191922487.53000015</v>
      </c>
      <c r="AB192" s="17">
        <v>0.38874506986206958</v>
      </c>
      <c r="AC192" s="17">
        <v>0.35858958307751226</v>
      </c>
      <c r="AD192" s="17">
        <v>0.36652320721441201</v>
      </c>
      <c r="AE192" s="17">
        <v>0.35157291951326053</v>
      </c>
      <c r="AF192" s="17">
        <v>0.35528297097213407</v>
      </c>
      <c r="AG192" s="17">
        <v>4.2676636140647206E-2</v>
      </c>
      <c r="AH192" s="17">
        <v>8.3868404572375724E-2</v>
      </c>
      <c r="AI192" s="17">
        <v>4.8371746740170196E-2</v>
      </c>
      <c r="AJ192" s="17">
        <v>0.99227380752634498</v>
      </c>
      <c r="AK192" s="17">
        <v>0.98774840153747112</v>
      </c>
      <c r="AL192" s="17">
        <v>0.98552297115197507</v>
      </c>
      <c r="AM192" s="17">
        <v>0.98997669582418013</v>
      </c>
      <c r="AN192" s="17">
        <v>0.91023447192602613</v>
      </c>
      <c r="AO192" s="17">
        <v>0.99119491507437874</v>
      </c>
      <c r="AP192" s="17">
        <v>0.97886098514788722</v>
      </c>
      <c r="AQ192" s="17">
        <v>0.96056128654864914</v>
      </c>
      <c r="AR192" s="20">
        <f t="shared" si="87"/>
        <v>1983.8880140781437</v>
      </c>
      <c r="AS192" s="20">
        <f t="shared" si="88"/>
        <v>1865.264259562703</v>
      </c>
      <c r="AT192" s="20">
        <f t="shared" si="89"/>
        <v>1943.0784834319577</v>
      </c>
      <c r="AU192" s="20">
        <f t="shared" si="90"/>
        <v>2044.5558551628494</v>
      </c>
    </row>
    <row r="193" spans="1:47" ht="12" customHeight="1" x14ac:dyDescent="0.25">
      <c r="A193" s="15" t="s">
        <v>394</v>
      </c>
      <c r="B193" s="16" t="s">
        <v>102</v>
      </c>
      <c r="C193" s="21">
        <v>2256446405.2600002</v>
      </c>
      <c r="D193" s="21">
        <v>2293060164.3000002</v>
      </c>
      <c r="E193" s="21">
        <v>2366522007.8599997</v>
      </c>
      <c r="F193" s="21">
        <v>2552918499.1500001</v>
      </c>
      <c r="G193" s="21">
        <v>278688774.36000001</v>
      </c>
      <c r="H193" s="21">
        <v>60622382.859999999</v>
      </c>
      <c r="I193" s="21">
        <v>142115054.84999999</v>
      </c>
      <c r="J193" s="21">
        <v>59450567.789999999</v>
      </c>
      <c r="K193" s="21">
        <v>2296098469.4899998</v>
      </c>
      <c r="L193" s="21">
        <v>2360370496.79</v>
      </c>
      <c r="M193" s="21">
        <v>2441852371.5700002</v>
      </c>
      <c r="N193" s="21">
        <v>2598082035.5900002</v>
      </c>
      <c r="O193" s="21">
        <v>2166977739.8300004</v>
      </c>
      <c r="P193" s="21">
        <v>2243121138.4600005</v>
      </c>
      <c r="Q193" s="21">
        <v>2346187819.27</v>
      </c>
      <c r="R193" s="21">
        <v>2531027122.8200006</v>
      </c>
      <c r="S193" s="21">
        <v>2017409695.1300001</v>
      </c>
      <c r="T193" s="21">
        <v>2299748113.9299998</v>
      </c>
      <c r="U193" s="21">
        <v>2299737316.7200003</v>
      </c>
      <c r="V193" s="21">
        <v>2538631467.8000002</v>
      </c>
      <c r="W193" s="21">
        <v>89468665.429999873</v>
      </c>
      <c r="X193" s="21">
        <v>49939025.840000063</v>
      </c>
      <c r="Y193" s="21">
        <v>20334188.589999951</v>
      </c>
      <c r="Z193" s="21">
        <v>21891376.330000035</v>
      </c>
      <c r="AB193" s="17">
        <v>0.18462143201499481</v>
      </c>
      <c r="AC193" s="17">
        <v>0.18497940419746078</v>
      </c>
      <c r="AD193" s="17">
        <v>0.18814376703265584</v>
      </c>
      <c r="AE193" s="17">
        <v>0.18443750602621642</v>
      </c>
      <c r="AF193" s="17">
        <v>0.13814188314488177</v>
      </c>
      <c r="AG193" s="17">
        <v>2.6360444647306813E-2</v>
      </c>
      <c r="AH193" s="17">
        <v>6.179621203550828E-2</v>
      </c>
      <c r="AI193" s="17">
        <v>2.3418352976424882E-2</v>
      </c>
      <c r="AJ193" s="17">
        <v>0.98273067781853152</v>
      </c>
      <c r="AK193" s="17">
        <v>0.97148314953879533</v>
      </c>
      <c r="AL193" s="17">
        <v>0.96915032022940584</v>
      </c>
      <c r="AM193" s="17">
        <v>0.98261658568847154</v>
      </c>
      <c r="AN193" s="17">
        <v>0.9603497494017853</v>
      </c>
      <c r="AO193" s="17">
        <v>0.97822166787531961</v>
      </c>
      <c r="AP193" s="17">
        <v>0.9914075641289356</v>
      </c>
      <c r="AQ193" s="17">
        <v>0.99142496075088637</v>
      </c>
      <c r="AR193" s="20">
        <f t="shared" si="87"/>
        <v>942.18107060868067</v>
      </c>
      <c r="AS193" s="20">
        <f t="shared" si="88"/>
        <v>962.20160229848125</v>
      </c>
      <c r="AT193" s="20">
        <f t="shared" si="89"/>
        <v>997.42144103614521</v>
      </c>
      <c r="AU193" s="20">
        <f t="shared" si="90"/>
        <v>1072.5876821787208</v>
      </c>
    </row>
    <row r="194" spans="1:47" ht="12" customHeight="1" x14ac:dyDescent="0.25">
      <c r="A194" s="15" t="s">
        <v>395</v>
      </c>
      <c r="B194" s="16" t="s">
        <v>126</v>
      </c>
      <c r="C194" s="21">
        <v>98761481.390000001</v>
      </c>
      <c r="D194" s="21">
        <v>108924695.27000001</v>
      </c>
      <c r="E194" s="21">
        <v>103771546.80000001</v>
      </c>
      <c r="F194" s="21">
        <v>118041980.8</v>
      </c>
      <c r="G194" s="21">
        <v>4766581.71</v>
      </c>
      <c r="H194" s="21">
        <v>3360245.39</v>
      </c>
      <c r="I194" s="21">
        <v>2640266.5099999998</v>
      </c>
      <c r="J194" s="21">
        <v>-1816733.0899999999</v>
      </c>
      <c r="K194" s="21">
        <v>104466668.71000001</v>
      </c>
      <c r="L194" s="21">
        <v>113969774.39</v>
      </c>
      <c r="M194" s="21">
        <v>113250395.51000001</v>
      </c>
      <c r="N194" s="21">
        <v>124982154.91</v>
      </c>
      <c r="O194" s="21">
        <v>88420883.49000001</v>
      </c>
      <c r="P194" s="21">
        <v>98394826.979999989</v>
      </c>
      <c r="Q194" s="21">
        <v>95286550.739999995</v>
      </c>
      <c r="R194" s="21">
        <v>109511474.62</v>
      </c>
      <c r="S194" s="21">
        <v>99700087</v>
      </c>
      <c r="T194" s="21">
        <v>110609529</v>
      </c>
      <c r="U194" s="21">
        <v>110610129</v>
      </c>
      <c r="V194" s="21">
        <v>126798888</v>
      </c>
      <c r="W194" s="21">
        <v>10340597.899999997</v>
      </c>
      <c r="X194" s="21">
        <v>10529868.290000003</v>
      </c>
      <c r="Y194" s="21">
        <v>8484996.0599999987</v>
      </c>
      <c r="Z194" s="21">
        <v>8530506.179999996</v>
      </c>
      <c r="AB194" s="17">
        <v>8.0806200757261495E-3</v>
      </c>
      <c r="AC194" s="17">
        <v>8.7868715994136974E-3</v>
      </c>
      <c r="AD194" s="17">
        <v>8.250068945444838E-3</v>
      </c>
      <c r="AE194" s="17">
        <v>8.5280311738879823E-3</v>
      </c>
      <c r="AF194" s="17">
        <v>4.7809203115339309E-2</v>
      </c>
      <c r="AG194" s="17">
        <v>3.0379348148205206E-2</v>
      </c>
      <c r="AH194" s="17">
        <v>2.3870024688245322E-2</v>
      </c>
      <c r="AI194" s="17">
        <v>-1.4327673678021529E-2</v>
      </c>
      <c r="AJ194" s="17">
        <v>0.94538748683718787</v>
      </c>
      <c r="AK194" s="17">
        <v>0.9557331832321091</v>
      </c>
      <c r="AL194" s="17">
        <v>0.91630184894883648</v>
      </c>
      <c r="AM194" s="17">
        <v>0.94447067971425491</v>
      </c>
      <c r="AN194" s="17">
        <v>0.89529725805584137</v>
      </c>
      <c r="AO194" s="17">
        <v>0.90332891669883653</v>
      </c>
      <c r="AP194" s="17">
        <v>0.91823388663220717</v>
      </c>
      <c r="AQ194" s="17">
        <v>0.92773328503819896</v>
      </c>
      <c r="AR194" s="20">
        <f t="shared" si="87"/>
        <v>41.237938580778135</v>
      </c>
      <c r="AS194" s="20">
        <f t="shared" si="88"/>
        <v>45.706396173282386</v>
      </c>
      <c r="AT194" s="20">
        <f t="shared" si="89"/>
        <v>43.736743374468951</v>
      </c>
      <c r="AU194" s="20">
        <f t="shared" si="90"/>
        <v>49.594366066998326</v>
      </c>
    </row>
    <row r="195" spans="1:47" ht="12" customHeight="1" x14ac:dyDescent="0.25">
      <c r="A195" s="15" t="s">
        <v>396</v>
      </c>
      <c r="B195" s="16" t="s">
        <v>140</v>
      </c>
      <c r="C195" s="21">
        <v>2146933093.1400001</v>
      </c>
      <c r="D195" s="21">
        <v>2426958473.2000003</v>
      </c>
      <c r="E195" s="21">
        <v>2400341063.9099989</v>
      </c>
      <c r="F195" s="21">
        <v>2607983339.0700002</v>
      </c>
      <c r="G195" s="21">
        <v>154204478.70999998</v>
      </c>
      <c r="H195" s="21">
        <v>257964657.95999995</v>
      </c>
      <c r="I195" s="21">
        <v>311254387.36000007</v>
      </c>
      <c r="J195" s="21">
        <v>182160240.47999999</v>
      </c>
      <c r="K195" s="21">
        <v>2321935351.5100002</v>
      </c>
      <c r="L195" s="21">
        <v>2597451366.0000005</v>
      </c>
      <c r="M195" s="21">
        <v>2650744194.8299999</v>
      </c>
      <c r="N195" s="21">
        <v>3001428010.5200005</v>
      </c>
      <c r="O195" s="21">
        <v>1967506479.2999997</v>
      </c>
      <c r="P195" s="21">
        <v>2265876274.2299995</v>
      </c>
      <c r="Q195" s="21">
        <v>2149849381.0999994</v>
      </c>
      <c r="R195" s="21">
        <v>2324543700.4099998</v>
      </c>
      <c r="S195" s="21">
        <v>2167730872.8000002</v>
      </c>
      <c r="T195" s="21">
        <v>2339486708.04</v>
      </c>
      <c r="U195" s="21">
        <v>2339489807.4700003</v>
      </c>
      <c r="V195" s="21">
        <v>2819267770.0400004</v>
      </c>
      <c r="W195" s="21">
        <v>179426613.84000009</v>
      </c>
      <c r="X195" s="21">
        <v>161082198.97000012</v>
      </c>
      <c r="Y195" s="21">
        <v>250491682.80999997</v>
      </c>
      <c r="Z195" s="21">
        <v>283439638.65999997</v>
      </c>
      <c r="AB195" s="17">
        <v>0.17566110197517282</v>
      </c>
      <c r="AC195" s="17">
        <v>0.19578087804842301</v>
      </c>
      <c r="AD195" s="17">
        <v>0.19083245726313006</v>
      </c>
      <c r="AE195" s="17">
        <v>0.18841570656335033</v>
      </c>
      <c r="AF195" s="17">
        <v>7.1136357674704415E-2</v>
      </c>
      <c r="AG195" s="17">
        <v>0.1102654941673596</v>
      </c>
      <c r="AH195" s="17">
        <v>0.13304370310405439</v>
      </c>
      <c r="AI195" s="17">
        <v>6.461260700944893E-2</v>
      </c>
      <c r="AJ195" s="17">
        <v>0.92463086525807325</v>
      </c>
      <c r="AK195" s="17">
        <v>0.93436146869515624</v>
      </c>
      <c r="AL195" s="17">
        <v>0.90553478098400209</v>
      </c>
      <c r="AM195" s="17">
        <v>0.8689141734964233</v>
      </c>
      <c r="AN195" s="17">
        <v>0.91642654612138852</v>
      </c>
      <c r="AO195" s="17">
        <v>0.93362795418678501</v>
      </c>
      <c r="AP195" s="17">
        <v>0.89564329562317913</v>
      </c>
      <c r="AQ195" s="17">
        <v>0.89131846265510495</v>
      </c>
      <c r="AR195" s="20">
        <f t="shared" si="87"/>
        <v>896.45369617665415</v>
      </c>
      <c r="AS195" s="20">
        <f t="shared" si="88"/>
        <v>1018.3872922225687</v>
      </c>
      <c r="AT195" s="20">
        <f t="shared" si="89"/>
        <v>1011.6752073260161</v>
      </c>
      <c r="AU195" s="20">
        <f t="shared" si="90"/>
        <v>1095.7227211699771</v>
      </c>
    </row>
    <row r="196" spans="1:47" ht="12" customHeight="1" x14ac:dyDescent="0.25">
      <c r="A196" s="15" t="s">
        <v>397</v>
      </c>
      <c r="B196" s="16" t="s">
        <v>141</v>
      </c>
      <c r="C196" s="21">
        <v>1313654320.1000001</v>
      </c>
      <c r="D196" s="21">
        <v>1340083166.4100003</v>
      </c>
      <c r="E196" s="21">
        <v>1385242776.7399998</v>
      </c>
      <c r="F196" s="21">
        <v>1408786774.1800001</v>
      </c>
      <c r="G196" s="21">
        <v>15488591.73</v>
      </c>
      <c r="H196" s="21">
        <v>-23772010.060000002</v>
      </c>
      <c r="I196" s="21">
        <v>42233420.590000004</v>
      </c>
      <c r="J196" s="21">
        <v>21145468.66</v>
      </c>
      <c r="K196" s="21">
        <v>1362343058.6900001</v>
      </c>
      <c r="L196" s="21">
        <v>1395670936.7</v>
      </c>
      <c r="M196" s="21">
        <v>1461680512.3900001</v>
      </c>
      <c r="N196" s="21">
        <v>1482098528.8000002</v>
      </c>
      <c r="O196" s="21">
        <v>1242384388.1500001</v>
      </c>
      <c r="P196" s="21">
        <v>1283776290.1300001</v>
      </c>
      <c r="Q196" s="21">
        <v>1339399853.4199998</v>
      </c>
      <c r="R196" s="21">
        <v>1328375880.6500001</v>
      </c>
      <c r="S196" s="21">
        <v>1346854466.96</v>
      </c>
      <c r="T196" s="21">
        <v>1419442946.76</v>
      </c>
      <c r="U196" s="21">
        <v>1419447091.8</v>
      </c>
      <c r="V196" s="21">
        <v>1460953060.1400001</v>
      </c>
      <c r="W196" s="21">
        <v>71269931.950000018</v>
      </c>
      <c r="X196" s="21">
        <v>56306876.280000053</v>
      </c>
      <c r="Y196" s="21">
        <v>45842923.319999948</v>
      </c>
      <c r="Z196" s="21">
        <v>80410893.529999986</v>
      </c>
      <c r="AB196" s="17">
        <v>0.10748260680341792</v>
      </c>
      <c r="AC196" s="17">
        <v>0.10810348091029744</v>
      </c>
      <c r="AD196" s="17">
        <v>0.11012988402601749</v>
      </c>
      <c r="AE196" s="17">
        <v>0.1017788539818211</v>
      </c>
      <c r="AF196" s="17">
        <v>1.1499825786641575E-2</v>
      </c>
      <c r="AG196" s="17">
        <v>-1.6747422018096359E-2</v>
      </c>
      <c r="AH196" s="17">
        <v>2.9753430637871701E-2</v>
      </c>
      <c r="AI196" s="17">
        <v>1.4473749524829821E-2</v>
      </c>
      <c r="AJ196" s="17">
        <v>0.96426102934981883</v>
      </c>
      <c r="AK196" s="17">
        <v>0.96017129193688422</v>
      </c>
      <c r="AL196" s="17">
        <v>0.94770557929583621</v>
      </c>
      <c r="AM196" s="17">
        <v>0.95053516807728167</v>
      </c>
      <c r="AN196" s="17">
        <v>0.94574681416601691</v>
      </c>
      <c r="AO196" s="17">
        <v>0.95798255086597139</v>
      </c>
      <c r="AP196" s="17">
        <v>0.96690621738675608</v>
      </c>
      <c r="AQ196" s="17">
        <v>0.94292188498376273</v>
      </c>
      <c r="AR196" s="20">
        <f t="shared" si="87"/>
        <v>548.51745241381968</v>
      </c>
      <c r="AS196" s="20">
        <f t="shared" si="88"/>
        <v>562.31850782098752</v>
      </c>
      <c r="AT196" s="20">
        <f t="shared" si="89"/>
        <v>583.84026937925671</v>
      </c>
      <c r="AU196" s="20">
        <f t="shared" si="90"/>
        <v>591.89016073363473</v>
      </c>
    </row>
    <row r="197" spans="1:47" ht="12" customHeight="1" x14ac:dyDescent="0.25">
      <c r="A197" s="15" t="s">
        <v>398</v>
      </c>
      <c r="B197" s="16" t="s">
        <v>166</v>
      </c>
      <c r="C197" s="21">
        <v>138970046.21000001</v>
      </c>
      <c r="D197" s="21">
        <v>282750409.35000002</v>
      </c>
      <c r="E197" s="21">
        <v>199853308.76000005</v>
      </c>
      <c r="F197" s="21">
        <v>216166768.74000001</v>
      </c>
      <c r="G197" s="21">
        <v>26674990.189999998</v>
      </c>
      <c r="H197" s="21">
        <v>165087541.37</v>
      </c>
      <c r="I197" s="21">
        <v>92075444.810000002</v>
      </c>
      <c r="J197" s="21">
        <v>89544463.74000001</v>
      </c>
      <c r="K197" s="21">
        <v>172155302.83000001</v>
      </c>
      <c r="L197" s="21">
        <v>325648485.64999998</v>
      </c>
      <c r="M197" s="21">
        <v>252634515.07999998</v>
      </c>
      <c r="N197" s="21">
        <v>328368651.74000001</v>
      </c>
      <c r="O197" s="21">
        <v>122834683.18999998</v>
      </c>
      <c r="P197" s="21">
        <v>274625262.08000004</v>
      </c>
      <c r="Q197" s="21">
        <v>131589429.59999999</v>
      </c>
      <c r="R197" s="21">
        <v>163549983.23999998</v>
      </c>
      <c r="S197" s="21">
        <v>145480312.63999999</v>
      </c>
      <c r="T197" s="21">
        <v>160560944.28</v>
      </c>
      <c r="U197" s="21">
        <v>160559070.26999998</v>
      </c>
      <c r="V197" s="21">
        <v>238824188</v>
      </c>
      <c r="W197" s="21">
        <v>16135363.020000005</v>
      </c>
      <c r="X197" s="21">
        <v>8125147.2699999977</v>
      </c>
      <c r="Y197" s="21">
        <v>68263879.160000011</v>
      </c>
      <c r="Z197" s="21">
        <v>52616785.499999993</v>
      </c>
      <c r="AB197" s="17">
        <v>1.1370466800661228E-2</v>
      </c>
      <c r="AC197" s="17">
        <v>2.2809258593577995E-2</v>
      </c>
      <c r="AD197" s="17">
        <v>1.5888782880176505E-2</v>
      </c>
      <c r="AE197" s="17">
        <v>1.5617129855663641E-2</v>
      </c>
      <c r="AF197" s="17">
        <v>0.18335807578313987</v>
      </c>
      <c r="AG197" s="17">
        <v>1.0281923920558547</v>
      </c>
      <c r="AH197" s="17">
        <v>0.57346772533724644</v>
      </c>
      <c r="AI197" s="17">
        <v>0.37493883885831536</v>
      </c>
      <c r="AJ197" s="17">
        <v>0.80723651218127279</v>
      </c>
      <c r="AK197" s="17">
        <v>0.86826876773471051</v>
      </c>
      <c r="AL197" s="17">
        <v>0.79107681979524425</v>
      </c>
      <c r="AM197" s="17">
        <v>0.65830513233997545</v>
      </c>
      <c r="AN197" s="17">
        <v>0.88389323123907149</v>
      </c>
      <c r="AO197" s="17">
        <v>0.97126388856985757</v>
      </c>
      <c r="AP197" s="17">
        <v>0.65843007762269867</v>
      </c>
      <c r="AQ197" s="17">
        <v>0.75659170090437822</v>
      </c>
      <c r="AR197" s="20">
        <f t="shared" si="87"/>
        <v>58.027058216607003</v>
      </c>
      <c r="AS197" s="20">
        <f t="shared" si="88"/>
        <v>118.64620962100827</v>
      </c>
      <c r="AT197" s="20">
        <f t="shared" si="89"/>
        <v>84.232462050711462</v>
      </c>
      <c r="AU197" s="20">
        <f t="shared" si="90"/>
        <v>90.820687587205683</v>
      </c>
    </row>
    <row r="198" spans="1:47" ht="12" customHeight="1" x14ac:dyDescent="0.25">
      <c r="A198" s="15" t="s">
        <v>399</v>
      </c>
      <c r="B198" s="16" t="s">
        <v>187</v>
      </c>
      <c r="C198" s="21">
        <v>34786320.659999996</v>
      </c>
      <c r="D198" s="21">
        <v>66233154.390000001</v>
      </c>
      <c r="E198" s="21">
        <v>85748391.469999999</v>
      </c>
      <c r="F198" s="21">
        <v>89094922.75999999</v>
      </c>
      <c r="G198" s="21">
        <v>-1821410.87</v>
      </c>
      <c r="H198" s="21">
        <v>23104572</v>
      </c>
      <c r="I198" s="21">
        <v>49920830.75</v>
      </c>
      <c r="J198" s="21">
        <v>-5232826.9099999992</v>
      </c>
      <c r="K198" s="21">
        <v>40652620.130000003</v>
      </c>
      <c r="L198" s="21">
        <v>71969983</v>
      </c>
      <c r="M198" s="21">
        <v>98786241.75</v>
      </c>
      <c r="N198" s="21">
        <v>101598593.09</v>
      </c>
      <c r="O198" s="21">
        <v>26760910.18</v>
      </c>
      <c r="P198" s="21">
        <v>60575116.130000003</v>
      </c>
      <c r="Q198" s="21">
        <v>69939292.920000002</v>
      </c>
      <c r="R198" s="21">
        <v>77773360.739999995</v>
      </c>
      <c r="S198" s="21">
        <v>42474031</v>
      </c>
      <c r="T198" s="21">
        <v>48865411</v>
      </c>
      <c r="U198" s="21">
        <v>48865411</v>
      </c>
      <c r="V198" s="21">
        <v>106831420</v>
      </c>
      <c r="W198" s="21">
        <v>8025410.4800000014</v>
      </c>
      <c r="X198" s="21">
        <v>5658038.2599999961</v>
      </c>
      <c r="Y198" s="21">
        <v>15809098.550000001</v>
      </c>
      <c r="Z198" s="21">
        <v>11321562.020000003</v>
      </c>
      <c r="AB198" s="17">
        <v>2.846201141676124E-3</v>
      </c>
      <c r="AC198" s="17">
        <v>5.3429777499626654E-3</v>
      </c>
      <c r="AD198" s="17">
        <v>6.8171879807470874E-3</v>
      </c>
      <c r="AE198" s="17">
        <v>6.4367293193746695E-3</v>
      </c>
      <c r="AF198" s="17">
        <v>-4.2882929336280802E-2</v>
      </c>
      <c r="AG198" s="17">
        <v>0.47282058059431853</v>
      </c>
      <c r="AH198" s="17">
        <v>1.0215985034895132</v>
      </c>
      <c r="AI198" s="17">
        <v>-4.8982096372022381E-2</v>
      </c>
      <c r="AJ198" s="17">
        <v>0.85569689109236746</v>
      </c>
      <c r="AK198" s="17">
        <v>0.92028859295409315</v>
      </c>
      <c r="AL198" s="17">
        <v>0.86801957388970108</v>
      </c>
      <c r="AM198" s="17">
        <v>0.87693067443440109</v>
      </c>
      <c r="AN198" s="17">
        <v>0.76929406940044009</v>
      </c>
      <c r="AO198" s="17">
        <v>0.91457392733126031</v>
      </c>
      <c r="AP198" s="17">
        <v>0.8156338762864026</v>
      </c>
      <c r="AQ198" s="17">
        <v>0.8729269674491158</v>
      </c>
      <c r="AR198" s="20">
        <f t="shared" ref="AR198:AR207" si="111">C198/AV$2</f>
        <v>14.525057083374042</v>
      </c>
      <c r="AS198" s="20">
        <f t="shared" ref="AS198:AS207" si="112">D198/AW$2</f>
        <v>27.792400858699388</v>
      </c>
      <c r="AT198" s="20">
        <f t="shared" ref="AT198:AT207" si="113">E198/AX$2</f>
        <v>36.140498124452087</v>
      </c>
      <c r="AU198" s="20">
        <f t="shared" ref="AU198:AU207" si="114">F198/AY$2</f>
        <v>37.432498032686183</v>
      </c>
    </row>
    <row r="199" spans="1:47" ht="12" customHeight="1" x14ac:dyDescent="0.25">
      <c r="A199" s="15" t="s">
        <v>400</v>
      </c>
      <c r="B199" s="16" t="s">
        <v>200</v>
      </c>
      <c r="C199" s="21">
        <v>424619809.34000003</v>
      </c>
      <c r="D199" s="21">
        <v>475245276.45999998</v>
      </c>
      <c r="E199" s="21">
        <v>447119688.60000002</v>
      </c>
      <c r="F199" s="21">
        <v>570342449.92000008</v>
      </c>
      <c r="G199" s="21">
        <v>83549509.560000002</v>
      </c>
      <c r="H199" s="21">
        <v>101688894.5</v>
      </c>
      <c r="I199" s="21">
        <v>90255313.450000003</v>
      </c>
      <c r="J199" s="21">
        <v>72674427.760000005</v>
      </c>
      <c r="K199" s="21">
        <v>474534663.56</v>
      </c>
      <c r="L199" s="21">
        <v>505057693.5</v>
      </c>
      <c r="M199" s="21">
        <v>493624112.45000005</v>
      </c>
      <c r="N199" s="21">
        <v>642343002.75999999</v>
      </c>
      <c r="O199" s="21">
        <v>359287955.55000001</v>
      </c>
      <c r="P199" s="21">
        <v>396123058.92000002</v>
      </c>
      <c r="Q199" s="21">
        <v>384855572.5200001</v>
      </c>
      <c r="R199" s="21">
        <v>491335007.06</v>
      </c>
      <c r="S199" s="21">
        <v>390985154</v>
      </c>
      <c r="T199" s="21">
        <v>403368799</v>
      </c>
      <c r="U199" s="21">
        <v>403368799</v>
      </c>
      <c r="V199" s="21">
        <v>569668575</v>
      </c>
      <c r="W199" s="21">
        <v>65331853.790000021</v>
      </c>
      <c r="X199" s="21">
        <v>79122217.540000007</v>
      </c>
      <c r="Y199" s="21">
        <v>62264116.079999991</v>
      </c>
      <c r="Z199" s="21">
        <v>79007442.859999985</v>
      </c>
      <c r="AB199" s="17">
        <v>3.4742202198794037E-2</v>
      </c>
      <c r="AC199" s="17">
        <v>3.8337671839528333E-2</v>
      </c>
      <c r="AD199" s="17">
        <v>3.5547010443288736E-2</v>
      </c>
      <c r="AE199" s="17">
        <v>4.1204816792683015E-2</v>
      </c>
      <c r="AF199" s="17">
        <v>0.21368972377912845</v>
      </c>
      <c r="AG199" s="17">
        <v>0.25209905860864562</v>
      </c>
      <c r="AH199" s="17">
        <v>0.2237538294329007</v>
      </c>
      <c r="AI199" s="17">
        <v>0.12757317315598812</v>
      </c>
      <c r="AJ199" s="17">
        <v>0.89481304938708917</v>
      </c>
      <c r="AK199" s="17">
        <v>0.94097225441037657</v>
      </c>
      <c r="AL199" s="17">
        <v>0.90578980508228202</v>
      </c>
      <c r="AM199" s="17">
        <v>0.88790949301131927</v>
      </c>
      <c r="AN199" s="17">
        <v>0.84614035343394034</v>
      </c>
      <c r="AO199" s="17">
        <v>0.8335128796452973</v>
      </c>
      <c r="AP199" s="17">
        <v>0.86074396259543307</v>
      </c>
      <c r="AQ199" s="17">
        <v>0.86147367626049554</v>
      </c>
      <c r="AR199" s="20">
        <f t="shared" si="111"/>
        <v>177.30035405805128</v>
      </c>
      <c r="AS199" s="20">
        <f t="shared" si="112"/>
        <v>199.41987289033497</v>
      </c>
      <c r="AT199" s="20">
        <f t="shared" si="113"/>
        <v>188.44817949625735</v>
      </c>
      <c r="AU199" s="20">
        <f t="shared" si="114"/>
        <v>239.62468312698073</v>
      </c>
    </row>
    <row r="200" spans="1:47" ht="12" customHeight="1" x14ac:dyDescent="0.25">
      <c r="A200" s="15" t="s">
        <v>401</v>
      </c>
      <c r="B200" s="16" t="s">
        <v>223</v>
      </c>
      <c r="C200" s="21">
        <v>124707309.56</v>
      </c>
      <c r="D200" s="21">
        <v>143670045.07000002</v>
      </c>
      <c r="E200" s="21">
        <v>129482275.89000002</v>
      </c>
      <c r="F200" s="21">
        <v>145304133.89999998</v>
      </c>
      <c r="G200" s="21">
        <v>9839811.8399999999</v>
      </c>
      <c r="H200" s="21">
        <v>-2476654.0100000002</v>
      </c>
      <c r="I200" s="21">
        <v>1446815.3599999996</v>
      </c>
      <c r="J200" s="21">
        <v>3682970.29</v>
      </c>
      <c r="K200" s="21">
        <v>155205284.03999999</v>
      </c>
      <c r="L200" s="21">
        <v>169454332.99000001</v>
      </c>
      <c r="M200" s="21">
        <v>173378630.75999999</v>
      </c>
      <c r="N200" s="21">
        <v>237864509.19000003</v>
      </c>
      <c r="O200" s="21">
        <v>110687151.22999999</v>
      </c>
      <c r="P200" s="21">
        <v>138938994.40000001</v>
      </c>
      <c r="Q200" s="21">
        <v>103221374.55000001</v>
      </c>
      <c r="R200" s="21">
        <v>108700644.44999999</v>
      </c>
      <c r="S200" s="21">
        <v>145365472.19999999</v>
      </c>
      <c r="T200" s="21">
        <v>171930987</v>
      </c>
      <c r="U200" s="21">
        <v>171931815.40000001</v>
      </c>
      <c r="V200" s="21">
        <v>234181538.90000001</v>
      </c>
      <c r="W200" s="21">
        <v>14020158.330000009</v>
      </c>
      <c r="X200" s="21">
        <v>4731050.6700000092</v>
      </c>
      <c r="Y200" s="21">
        <v>26260901.340000004</v>
      </c>
      <c r="Z200" s="21">
        <v>36603489.450000003</v>
      </c>
      <c r="AB200" s="17">
        <v>1.0203496090150451E-2</v>
      </c>
      <c r="AC200" s="17">
        <v>1.158975231083122E-2</v>
      </c>
      <c r="AD200" s="17">
        <v>1.0294129135074334E-2</v>
      </c>
      <c r="AE200" s="17">
        <v>1.0497605811050515E-2</v>
      </c>
      <c r="AF200" s="17">
        <v>6.7690158406130782E-2</v>
      </c>
      <c r="AG200" s="17">
        <v>-1.4404931032007628E-2</v>
      </c>
      <c r="AH200" s="17">
        <v>8.415053122273957E-3</v>
      </c>
      <c r="AI200" s="17">
        <v>1.5726988161832427E-2</v>
      </c>
      <c r="AJ200" s="17">
        <v>0.80349912267072066</v>
      </c>
      <c r="AK200" s="17">
        <v>0.84783931183676731</v>
      </c>
      <c r="AL200" s="17">
        <v>0.74681796321967919</v>
      </c>
      <c r="AM200" s="17">
        <v>0.6108693322715697</v>
      </c>
      <c r="AN200" s="17">
        <v>0.88757548872261938</v>
      </c>
      <c r="AO200" s="17">
        <v>0.96707002724405833</v>
      </c>
      <c r="AP200" s="17">
        <v>0.79718535869488727</v>
      </c>
      <c r="AQ200" s="17">
        <v>0.74809051561333462</v>
      </c>
      <c r="AR200" s="20">
        <f t="shared" si="111"/>
        <v>52.071640682478481</v>
      </c>
      <c r="AS200" s="20">
        <f t="shared" si="112"/>
        <v>60.286053423656789</v>
      </c>
      <c r="AT200" s="20">
        <f t="shared" si="113"/>
        <v>54.573081415638285</v>
      </c>
      <c r="AU200" s="20">
        <f t="shared" si="114"/>
        <v>61.048335167252127</v>
      </c>
    </row>
    <row r="201" spans="1:47" ht="12" customHeight="1" x14ac:dyDescent="0.25">
      <c r="A201" s="15" t="s">
        <v>402</v>
      </c>
      <c r="B201" s="16" t="s">
        <v>238</v>
      </c>
      <c r="C201" s="21">
        <v>110195287.27000001</v>
      </c>
      <c r="D201" s="21">
        <v>118976421.52</v>
      </c>
      <c r="E201" s="21">
        <v>152894622.44999999</v>
      </c>
      <c r="F201" s="21">
        <v>178288289.56999999</v>
      </c>
      <c r="G201" s="21">
        <v>20472986.260000002</v>
      </c>
      <c r="H201" s="21">
        <v>-5667685.8399999999</v>
      </c>
      <c r="I201" s="21">
        <v>35322562.399999999</v>
      </c>
      <c r="J201" s="21">
        <v>345736.93999999994</v>
      </c>
      <c r="K201" s="21">
        <v>117044422.26000001</v>
      </c>
      <c r="L201" s="21">
        <v>129649934.16</v>
      </c>
      <c r="M201" s="21">
        <v>170640182.40000001</v>
      </c>
      <c r="N201" s="21">
        <v>209154724.94</v>
      </c>
      <c r="O201" s="21">
        <v>105551390.99999999</v>
      </c>
      <c r="P201" s="21">
        <v>111837552.57000001</v>
      </c>
      <c r="Q201" s="21">
        <v>120843858.09</v>
      </c>
      <c r="R201" s="21">
        <v>154808824.27000001</v>
      </c>
      <c r="S201" s="21">
        <v>96571436</v>
      </c>
      <c r="T201" s="21">
        <v>135317620</v>
      </c>
      <c r="U201" s="21">
        <v>135317620</v>
      </c>
      <c r="V201" s="21">
        <v>208808988</v>
      </c>
      <c r="W201" s="21">
        <v>4643896.2700000089</v>
      </c>
      <c r="X201" s="21">
        <v>7138868.9499999881</v>
      </c>
      <c r="Y201" s="21">
        <v>32050764.359999985</v>
      </c>
      <c r="Z201" s="21">
        <v>23479465.299999982</v>
      </c>
      <c r="AB201" s="17">
        <v>9.0161289404730779E-3</v>
      </c>
      <c r="AC201" s="17">
        <v>9.5977366442253666E-3</v>
      </c>
      <c r="AD201" s="17">
        <v>1.2155462797825981E-2</v>
      </c>
      <c r="AE201" s="17">
        <v>1.2880570802757382E-2</v>
      </c>
      <c r="AF201" s="17">
        <v>0.21199836212438636</v>
      </c>
      <c r="AG201" s="17">
        <v>-4.1884315139447473E-2</v>
      </c>
      <c r="AH201" s="17">
        <v>0.26103446395229241</v>
      </c>
      <c r="AI201" s="17">
        <v>1.6557569830279526E-3</v>
      </c>
      <c r="AJ201" s="17">
        <v>0.9414826024363171</v>
      </c>
      <c r="AK201" s="17">
        <v>0.91767436899097921</v>
      </c>
      <c r="AL201" s="17">
        <v>0.89600597174467145</v>
      </c>
      <c r="AM201" s="17">
        <v>0.85242295922860634</v>
      </c>
      <c r="AN201" s="17">
        <v>0.95785757825902684</v>
      </c>
      <c r="AO201" s="17">
        <v>0.93999761584021135</v>
      </c>
      <c r="AP201" s="17">
        <v>0.79037350139321405</v>
      </c>
      <c r="AQ201" s="17">
        <v>0.86830618344800814</v>
      </c>
      <c r="AR201" s="20">
        <f t="shared" si="111"/>
        <v>46.012133722323689</v>
      </c>
      <c r="AS201" s="20">
        <f t="shared" si="112"/>
        <v>49.924247607881874</v>
      </c>
      <c r="AT201" s="20">
        <f t="shared" si="113"/>
        <v>64.440716859700586</v>
      </c>
      <c r="AU201" s="20">
        <f t="shared" si="114"/>
        <v>74.90635652221772</v>
      </c>
    </row>
    <row r="202" spans="1:47" ht="12" customHeight="1" x14ac:dyDescent="0.25">
      <c r="A202" s="15" t="s">
        <v>403</v>
      </c>
      <c r="B202" s="16" t="s">
        <v>249</v>
      </c>
      <c r="C202" s="21">
        <v>253760103.22999996</v>
      </c>
      <c r="D202" s="21">
        <v>307683586.49000001</v>
      </c>
      <c r="E202" s="21">
        <v>310145184.98000002</v>
      </c>
      <c r="F202" s="21">
        <v>320849761.82000005</v>
      </c>
      <c r="G202" s="21">
        <v>25933518.539999999</v>
      </c>
      <c r="H202" s="21">
        <v>19502274.73</v>
      </c>
      <c r="I202" s="21">
        <v>32990946.960000001</v>
      </c>
      <c r="J202" s="21">
        <v>10838995.249999998</v>
      </c>
      <c r="K202" s="21">
        <v>268253218.56999999</v>
      </c>
      <c r="L202" s="21">
        <v>319173871.09999996</v>
      </c>
      <c r="M202" s="21">
        <v>332512259.63</v>
      </c>
      <c r="N202" s="21">
        <v>346196457.55000007</v>
      </c>
      <c r="O202" s="21">
        <v>231489461.98000002</v>
      </c>
      <c r="P202" s="21">
        <v>284837371.49000001</v>
      </c>
      <c r="Q202" s="21">
        <v>282931253.35000002</v>
      </c>
      <c r="R202" s="21">
        <v>287432807.00999999</v>
      </c>
      <c r="S202" s="21">
        <v>242319700.03</v>
      </c>
      <c r="T202" s="21">
        <v>299671596.37</v>
      </c>
      <c r="U202" s="21">
        <v>299521312.66999996</v>
      </c>
      <c r="V202" s="21">
        <v>335357462.30000001</v>
      </c>
      <c r="W202" s="21">
        <v>22270641.249999996</v>
      </c>
      <c r="X202" s="21">
        <v>22846215</v>
      </c>
      <c r="Y202" s="21">
        <v>27213931.629999995</v>
      </c>
      <c r="Z202" s="21">
        <v>33416954.810000014</v>
      </c>
      <c r="AB202" s="17">
        <v>2.0762537739599997E-2</v>
      </c>
      <c r="AC202" s="17">
        <v>2.4820598864501452E-2</v>
      </c>
      <c r="AD202" s="17">
        <v>2.4657232527469104E-2</v>
      </c>
      <c r="AE202" s="17">
        <v>2.3180030971959888E-2</v>
      </c>
      <c r="AF202" s="17">
        <v>0.10702191582768278</v>
      </c>
      <c r="AG202" s="17">
        <v>6.5078822838854689E-2</v>
      </c>
      <c r="AH202" s="17">
        <v>0.1101455741693682</v>
      </c>
      <c r="AI202" s="17">
        <v>3.232072182220827E-2</v>
      </c>
      <c r="AJ202" s="17">
        <v>0.94597225928076578</v>
      </c>
      <c r="AK202" s="17">
        <v>0.96399992088826114</v>
      </c>
      <c r="AL202" s="17">
        <v>0.93273308275944855</v>
      </c>
      <c r="AM202" s="17">
        <v>0.9267852250442532</v>
      </c>
      <c r="AN202" s="17">
        <v>0.91223742043557354</v>
      </c>
      <c r="AO202" s="17">
        <v>0.92574769664958223</v>
      </c>
      <c r="AP202" s="17">
        <v>0.91225421851461308</v>
      </c>
      <c r="AQ202" s="17">
        <v>0.89584859087803437</v>
      </c>
      <c r="AR202" s="20">
        <f t="shared" si="111"/>
        <v>105.95774186423083</v>
      </c>
      <c r="AS202" s="20">
        <f t="shared" si="112"/>
        <v>129.10853562884918</v>
      </c>
      <c r="AT202" s="20">
        <f t="shared" si="113"/>
        <v>130.7173380622429</v>
      </c>
      <c r="AU202" s="20">
        <f t="shared" si="114"/>
        <v>134.80238498514171</v>
      </c>
    </row>
    <row r="203" spans="1:47" ht="12" customHeight="1" x14ac:dyDescent="0.25">
      <c r="A203" s="15" t="s">
        <v>404</v>
      </c>
      <c r="B203" s="16" t="s">
        <v>250</v>
      </c>
      <c r="C203" s="21">
        <v>38400606.589999996</v>
      </c>
      <c r="D203" s="21">
        <v>46012868.460000001</v>
      </c>
      <c r="E203" s="21">
        <v>46314628.779999994</v>
      </c>
      <c r="F203" s="21">
        <v>53488353.840000004</v>
      </c>
      <c r="G203" s="21">
        <v>2541198.2199999997</v>
      </c>
      <c r="H203" s="21">
        <v>3737483.6599999997</v>
      </c>
      <c r="I203" s="21">
        <v>4075276.82</v>
      </c>
      <c r="J203" s="21">
        <v>7370038.4199999999</v>
      </c>
      <c r="K203" s="21">
        <v>40091923.219999999</v>
      </c>
      <c r="L203" s="21">
        <v>46835355.659999996</v>
      </c>
      <c r="M203" s="21">
        <v>47173148.82</v>
      </c>
      <c r="N203" s="21">
        <v>55160525.420000002</v>
      </c>
      <c r="O203" s="21">
        <v>37704006.800000004</v>
      </c>
      <c r="P203" s="21">
        <v>44783806.129999995</v>
      </c>
      <c r="Q203" s="21">
        <v>44479351.099999994</v>
      </c>
      <c r="R203" s="21">
        <v>49209348.68</v>
      </c>
      <c r="S203" s="21">
        <v>37550725</v>
      </c>
      <c r="T203" s="21">
        <v>43097872</v>
      </c>
      <c r="U203" s="21">
        <v>43097872</v>
      </c>
      <c r="V203" s="21">
        <v>47790487</v>
      </c>
      <c r="W203" s="21">
        <v>696599.79</v>
      </c>
      <c r="X203" s="21">
        <v>1229062.33</v>
      </c>
      <c r="Y203" s="21">
        <v>1835277.6799999997</v>
      </c>
      <c r="Z203" s="21">
        <v>4279005.1599999992</v>
      </c>
      <c r="AB203" s="17">
        <v>3.1419203941045284E-3</v>
      </c>
      <c r="AC203" s="17">
        <v>3.7118227971768944E-3</v>
      </c>
      <c r="AD203" s="17">
        <v>3.6821160751714229E-3</v>
      </c>
      <c r="AE203" s="17">
        <v>3.8643061213987271E-3</v>
      </c>
      <c r="AF203" s="17">
        <v>6.7673745846451694E-2</v>
      </c>
      <c r="AG203" s="17">
        <v>8.6720839952376297E-2</v>
      </c>
      <c r="AH203" s="17">
        <v>9.4558655239404862E-2</v>
      </c>
      <c r="AI203" s="17">
        <v>0.15421559566865264</v>
      </c>
      <c r="AJ203" s="17">
        <v>0.95781403100272622</v>
      </c>
      <c r="AK203" s="17">
        <v>0.98243875404788594</v>
      </c>
      <c r="AL203" s="17">
        <v>0.98180066284580902</v>
      </c>
      <c r="AM203" s="17">
        <v>0.96968535801158806</v>
      </c>
      <c r="AN203" s="17">
        <v>0.98185966702459859</v>
      </c>
      <c r="AO203" s="17">
        <v>0.97328872615128403</v>
      </c>
      <c r="AP203" s="17">
        <v>0.96037369340219081</v>
      </c>
      <c r="AQ203" s="17">
        <v>0.92000118057848979</v>
      </c>
      <c r="AR203" s="20">
        <f t="shared" si="111"/>
        <v>16.034205175292012</v>
      </c>
      <c r="AS203" s="20">
        <f t="shared" si="112"/>
        <v>19.307672972495521</v>
      </c>
      <c r="AT203" s="20">
        <f t="shared" si="113"/>
        <v>19.52029333569357</v>
      </c>
      <c r="AU203" s="20">
        <f t="shared" si="114"/>
        <v>22.472691348314751</v>
      </c>
    </row>
    <row r="204" spans="1:47" ht="12" customHeight="1" x14ac:dyDescent="0.25">
      <c r="A204" s="15" t="s">
        <v>405</v>
      </c>
      <c r="B204" s="16" t="s">
        <v>283</v>
      </c>
      <c r="C204" s="21">
        <v>82310129.099999994</v>
      </c>
      <c r="D204" s="21">
        <v>90707806.620000005</v>
      </c>
      <c r="E204" s="21">
        <v>106498718.38000001</v>
      </c>
      <c r="F204" s="21">
        <v>102001570.85000001</v>
      </c>
      <c r="G204" s="21">
        <v>7109399.5</v>
      </c>
      <c r="H204" s="21">
        <v>2861884.4799999995</v>
      </c>
      <c r="I204" s="21">
        <v>22292960.079999998</v>
      </c>
      <c r="J204" s="21">
        <v>1210789.2099999997</v>
      </c>
      <c r="K204" s="21">
        <v>91252499.530000001</v>
      </c>
      <c r="L204" s="21">
        <v>97921059.849999994</v>
      </c>
      <c r="M204" s="21">
        <v>117201851.75</v>
      </c>
      <c r="N204" s="21">
        <v>112846215.50999999</v>
      </c>
      <c r="O204" s="21">
        <v>77802772.900000006</v>
      </c>
      <c r="P204" s="21">
        <v>85728627.969999999</v>
      </c>
      <c r="Q204" s="21">
        <v>103618596.83</v>
      </c>
      <c r="R204" s="21">
        <v>99745307.670000002</v>
      </c>
      <c r="S204" s="21">
        <v>84143100.030000001</v>
      </c>
      <c r="T204" s="21">
        <v>95059175.370000005</v>
      </c>
      <c r="U204" s="21">
        <v>94908891.670000002</v>
      </c>
      <c r="V204" s="21">
        <v>111635426.3</v>
      </c>
      <c r="W204" s="21">
        <v>4507356.1999999955</v>
      </c>
      <c r="X204" s="21">
        <v>4979178.6500000013</v>
      </c>
      <c r="Y204" s="21">
        <v>2880121.549999997</v>
      </c>
      <c r="Z204" s="21">
        <v>2256263.1800000002</v>
      </c>
      <c r="AB204" s="17">
        <v>6.7345778159663859E-3</v>
      </c>
      <c r="AC204" s="17">
        <v>7.317329168180905E-3</v>
      </c>
      <c r="AD204" s="17">
        <v>8.4668851561969134E-3</v>
      </c>
      <c r="AE204" s="17">
        <v>7.3691797621405538E-3</v>
      </c>
      <c r="AF204" s="17">
        <v>8.4491770536921584E-2</v>
      </c>
      <c r="AG204" s="17">
        <v>3.0106346587382555E-2</v>
      </c>
      <c r="AH204" s="17">
        <v>0.23488800351302214</v>
      </c>
      <c r="AI204" s="17">
        <v>1.0845922751674033E-2</v>
      </c>
      <c r="AJ204" s="17">
        <v>0.90200410425952082</v>
      </c>
      <c r="AK204" s="17">
        <v>0.92633603801828146</v>
      </c>
      <c r="AL204" s="17">
        <v>0.90867777931674198</v>
      </c>
      <c r="AM204" s="17">
        <v>0.90389890692400787</v>
      </c>
      <c r="AN204" s="17">
        <v>0.94523934964888801</v>
      </c>
      <c r="AO204" s="17">
        <v>0.94510749586461551</v>
      </c>
      <c r="AP204" s="17">
        <v>0.97295627972044318</v>
      </c>
      <c r="AQ204" s="17">
        <v>0.97788011340219461</v>
      </c>
      <c r="AR204" s="20">
        <f t="shared" si="111"/>
        <v>34.368662768412108</v>
      </c>
      <c r="AS204" s="20">
        <f t="shared" si="112"/>
        <v>38.062323104107655</v>
      </c>
      <c r="AT204" s="20">
        <f t="shared" si="113"/>
        <v>44.886168310405289</v>
      </c>
      <c r="AU204" s="20">
        <f t="shared" si="114"/>
        <v>42.855119931567316</v>
      </c>
    </row>
    <row r="205" spans="1:47" ht="12" customHeight="1" x14ac:dyDescent="0.25">
      <c r="A205" s="15" t="s">
        <v>406</v>
      </c>
      <c r="B205" s="16" t="s">
        <v>316</v>
      </c>
      <c r="C205" s="21">
        <v>44852386.840000004</v>
      </c>
      <c r="D205" s="21">
        <v>44468286.009999998</v>
      </c>
      <c r="E205" s="21">
        <v>48759727.240000002</v>
      </c>
      <c r="F205" s="21">
        <v>53709988.549999997</v>
      </c>
      <c r="G205" s="21">
        <v>15427305</v>
      </c>
      <c r="H205" s="21">
        <v>-368515.46</v>
      </c>
      <c r="I205" s="21">
        <v>3913003</v>
      </c>
      <c r="J205" s="21">
        <v>5784495.2400000002</v>
      </c>
      <c r="K205" s="21">
        <v>47315953</v>
      </c>
      <c r="L205" s="21">
        <v>46326263.539999999</v>
      </c>
      <c r="M205" s="21">
        <v>50607782</v>
      </c>
      <c r="N205" s="21">
        <v>60350938.240000002</v>
      </c>
      <c r="O205" s="21">
        <v>39758992.450000003</v>
      </c>
      <c r="P205" s="21">
        <v>38566739.629999995</v>
      </c>
      <c r="Q205" s="21">
        <v>39737225.619999997</v>
      </c>
      <c r="R205" s="21">
        <v>43562732.209999993</v>
      </c>
      <c r="S205" s="21">
        <v>31888648</v>
      </c>
      <c r="T205" s="21">
        <v>46694779</v>
      </c>
      <c r="U205" s="21">
        <v>46694779</v>
      </c>
      <c r="V205" s="21">
        <v>54566443</v>
      </c>
      <c r="W205" s="21">
        <v>5093394.3900000006</v>
      </c>
      <c r="X205" s="21">
        <v>5901546.379999999</v>
      </c>
      <c r="Y205" s="21">
        <v>9022501.620000001</v>
      </c>
      <c r="Z205" s="21">
        <v>10147256.340000004</v>
      </c>
      <c r="AB205" s="17">
        <v>3.6698021581138148E-3</v>
      </c>
      <c r="AC205" s="17">
        <v>3.587222515953102E-3</v>
      </c>
      <c r="AD205" s="17">
        <v>3.8765068450447794E-3</v>
      </c>
      <c r="AE205" s="17">
        <v>3.8803182867596085E-3</v>
      </c>
      <c r="AF205" s="17">
        <v>0.48378673815208473</v>
      </c>
      <c r="AG205" s="17">
        <v>-7.892005656563875E-3</v>
      </c>
      <c r="AH205" s="17">
        <v>8.3799582818455995E-2</v>
      </c>
      <c r="AI205" s="17">
        <v>0.10600828864729189</v>
      </c>
      <c r="AJ205" s="17">
        <v>0.9479337093770468</v>
      </c>
      <c r="AK205" s="17">
        <v>0.95989364589277215</v>
      </c>
      <c r="AL205" s="17">
        <v>0.96348279480021481</v>
      </c>
      <c r="AM205" s="17">
        <v>0.88996111935177091</v>
      </c>
      <c r="AN205" s="17">
        <v>0.8864409511099276</v>
      </c>
      <c r="AO205" s="17">
        <v>0.86728639870057356</v>
      </c>
      <c r="AP205" s="17">
        <v>0.81495996530927262</v>
      </c>
      <c r="AQ205" s="17">
        <v>0.81107319859966709</v>
      </c>
      <c r="AR205" s="20">
        <f t="shared" si="111"/>
        <v>18.728151377207904</v>
      </c>
      <c r="AS205" s="20">
        <f t="shared" si="112"/>
        <v>18.659543572573817</v>
      </c>
      <c r="AT205" s="20">
        <f t="shared" si="113"/>
        <v>20.550832507249311</v>
      </c>
      <c r="AU205" s="20">
        <f t="shared" si="114"/>
        <v>22.565809346389656</v>
      </c>
    </row>
    <row r="206" spans="1:47" ht="12" customHeight="1" x14ac:dyDescent="0.25">
      <c r="A206" s="15" t="s">
        <v>407</v>
      </c>
      <c r="B206" s="16" t="s">
        <v>326</v>
      </c>
      <c r="C206" s="21">
        <v>88196980.700000003</v>
      </c>
      <c r="D206" s="21">
        <v>126494625.39999999</v>
      </c>
      <c r="E206" s="21">
        <v>108572110.58</v>
      </c>
      <c r="F206" s="21">
        <v>111649848.58</v>
      </c>
      <c r="G206" s="21">
        <v>855615.82</v>
      </c>
      <c r="H206" s="21">
        <v>13271422.050000001</v>
      </c>
      <c r="I206" s="21">
        <v>2709707.0599999996</v>
      </c>
      <c r="J206" s="21">
        <v>-3526327.62</v>
      </c>
      <c r="K206" s="21">
        <v>89592842.819999993</v>
      </c>
      <c r="L206" s="21">
        <v>128091192.05</v>
      </c>
      <c r="M206" s="21">
        <v>117529477.06</v>
      </c>
      <c r="N206" s="21">
        <v>117838778.38</v>
      </c>
      <c r="O206" s="21">
        <v>76223689.829999998</v>
      </c>
      <c r="P206" s="21">
        <v>115758197.75999999</v>
      </c>
      <c r="Q206" s="21">
        <v>95096079.800000012</v>
      </c>
      <c r="R206" s="21">
        <v>94915418.449999988</v>
      </c>
      <c r="S206" s="21">
        <v>88737227</v>
      </c>
      <c r="T206" s="21">
        <v>114819770</v>
      </c>
      <c r="U206" s="21">
        <v>114819770</v>
      </c>
      <c r="V206" s="21">
        <v>121365106</v>
      </c>
      <c r="W206" s="21">
        <v>11973290.869999999</v>
      </c>
      <c r="X206" s="21">
        <v>10736427.640000001</v>
      </c>
      <c r="Y206" s="21">
        <v>13476030.779999997</v>
      </c>
      <c r="Z206" s="21">
        <v>16734430.13000001</v>
      </c>
      <c r="AB206" s="17">
        <v>7.2162373714152704E-3</v>
      </c>
      <c r="AC206" s="17">
        <v>1.0204224383190548E-2</v>
      </c>
      <c r="AD206" s="17">
        <v>8.631724451055988E-3</v>
      </c>
      <c r="AE206" s="17">
        <v>8.0662268016609973E-3</v>
      </c>
      <c r="AF206" s="17">
        <v>9.6421293399217897E-3</v>
      </c>
      <c r="AG206" s="17">
        <v>0.11558481653464382</v>
      </c>
      <c r="AH206" s="17">
        <v>2.3599655878077438E-2</v>
      </c>
      <c r="AI206" s="17">
        <v>-2.9055531167253297E-2</v>
      </c>
      <c r="AJ206" s="17">
        <v>0.98441993717283416</v>
      </c>
      <c r="AK206" s="17">
        <v>0.98753570308427774</v>
      </c>
      <c r="AL206" s="17">
        <v>0.9237862134328465</v>
      </c>
      <c r="AM206" s="17">
        <v>0.94747968465828558</v>
      </c>
      <c r="AN206" s="17">
        <v>0.86424375556883426</v>
      </c>
      <c r="AO206" s="17">
        <v>0.91512344808287793</v>
      </c>
      <c r="AP206" s="17">
        <v>0.87587944355129455</v>
      </c>
      <c r="AQ206" s="17">
        <v>0.85011685781186386</v>
      </c>
      <c r="AR206" s="20">
        <f t="shared" si="111"/>
        <v>36.826722543318809</v>
      </c>
      <c r="AS206" s="20">
        <f t="shared" si="112"/>
        <v>53.078995979672186</v>
      </c>
      <c r="AT206" s="20">
        <f t="shared" si="113"/>
        <v>45.76004390889473</v>
      </c>
      <c r="AU206" s="20">
        <f t="shared" si="114"/>
        <v>46.908764358869966</v>
      </c>
    </row>
    <row r="207" spans="1:47" ht="16.5" customHeight="1" x14ac:dyDescent="0.25">
      <c r="A207" s="23" t="s">
        <v>341</v>
      </c>
      <c r="B207" s="23" t="s">
        <v>341</v>
      </c>
      <c r="C207" s="21">
        <v>12222017674.940001</v>
      </c>
      <c r="D207" s="21">
        <v>12396299870.51</v>
      </c>
      <c r="E207" s="21">
        <v>12578264192.24</v>
      </c>
      <c r="F207" s="21">
        <v>13841645087.02</v>
      </c>
      <c r="G207" s="21">
        <v>1913798987.6700001</v>
      </c>
      <c r="H207" s="21">
        <v>631109677.38999999</v>
      </c>
      <c r="I207" s="21">
        <v>1004720493.61</v>
      </c>
      <c r="J207" s="21">
        <v>872549620.07000005</v>
      </c>
      <c r="K207" s="21">
        <v>12661092550.57</v>
      </c>
      <c r="L207" s="21">
        <v>12917807702.84</v>
      </c>
      <c r="M207" s="21">
        <v>13290336058.33</v>
      </c>
      <c r="N207" s="21">
        <v>14677115690.25</v>
      </c>
      <c r="O207" s="21">
        <v>11374233485.82</v>
      </c>
      <c r="P207" s="21">
        <v>11835082536.190001</v>
      </c>
      <c r="Q207" s="21">
        <v>12004941386.120001</v>
      </c>
      <c r="R207" s="21">
        <v>13048747135.15</v>
      </c>
      <c r="S207" s="21">
        <v>10747293562.9</v>
      </c>
      <c r="T207" s="21">
        <v>12286698025.450001</v>
      </c>
      <c r="U207" s="21">
        <v>12285615564.719999</v>
      </c>
      <c r="V207" s="21">
        <v>13804566070.18</v>
      </c>
      <c r="W207" s="21">
        <v>847784189.12000084</v>
      </c>
      <c r="X207" s="21">
        <v>561217334.31999969</v>
      </c>
      <c r="Y207" s="21">
        <v>573322806.11999893</v>
      </c>
      <c r="Z207" s="21">
        <v>792897951.87000084</v>
      </c>
      <c r="AB207" s="17">
        <f>C207/C$207</f>
        <v>1</v>
      </c>
      <c r="AC207" s="17">
        <f>D207/D$207</f>
        <v>1</v>
      </c>
      <c r="AD207" s="17">
        <f>E207/E$207</f>
        <v>1</v>
      </c>
      <c r="AE207" s="17">
        <f>F207/F$207</f>
        <v>1</v>
      </c>
      <c r="AF207" s="17">
        <f>IF(S207=0,"",G207/S207)</f>
        <v>0.17807264465879069</v>
      </c>
      <c r="AG207" s="17">
        <f>IF(T207=0,"",H207/T207)</f>
        <v>5.1365279433315085E-2</v>
      </c>
      <c r="AH207" s="17">
        <f>IF(U207=0,"",I207/U207)</f>
        <v>8.1780232200591288E-2</v>
      </c>
      <c r="AI207" s="17">
        <f>IF(V207=0,"",J207/V207)</f>
        <v>6.3207319638597131E-2</v>
      </c>
      <c r="AJ207" s="17">
        <f>IF(K207=0,"",C207/K207)</f>
        <v>0.96532093309670719</v>
      </c>
      <c r="AK207" s="17">
        <f>IF(L207=0,"",D207/L207)</f>
        <v>0.95962876640319195</v>
      </c>
      <c r="AL207" s="17">
        <f>IF(M207=0,"",E207/M207)</f>
        <v>0.94642183139953828</v>
      </c>
      <c r="AM207" s="17">
        <f>IF(N207=0,"",F207/N207)</f>
        <v>0.9430766493320617</v>
      </c>
      <c r="AN207" s="17">
        <f>IF(O207=0,"",O207/C207)</f>
        <v>0.93063467819570445</v>
      </c>
      <c r="AO207" s="17">
        <f>IF(P207=0,"",P207/D207)</f>
        <v>0.9547270282114505</v>
      </c>
      <c r="AP207" s="17">
        <f>IF(Q207=0,"",Q207/E207)</f>
        <v>0.95441956081080703</v>
      </c>
      <c r="AQ207" s="17">
        <f>IF(R207=0,"",R207/F207)</f>
        <v>0.94271649454344553</v>
      </c>
      <c r="AR207" s="20">
        <f t="shared" si="111"/>
        <v>5103.313631172341</v>
      </c>
      <c r="AS207" s="20">
        <f t="shared" si="112"/>
        <v>5201.6688369876874</v>
      </c>
      <c r="AT207" s="20">
        <f t="shared" si="113"/>
        <v>5301.3791355789335</v>
      </c>
      <c r="AU207" s="20">
        <f t="shared" si="114"/>
        <v>5815.4531867626774</v>
      </c>
    </row>
    <row r="208" spans="1:47" ht="16.5" customHeight="1" x14ac:dyDescent="0.25">
      <c r="A208" s="22">
        <v>4</v>
      </c>
    </row>
    <row r="209" spans="1:1" ht="16.5" customHeight="1" x14ac:dyDescent="0.25">
      <c r="A209" s="22" t="s">
        <v>317</v>
      </c>
    </row>
  </sheetData>
  <sortState xmlns:xlrd2="http://schemas.microsoft.com/office/spreadsheetml/2017/richdata2" ref="A6:B72">
    <sortCondition ref="A6:A72"/>
  </sortState>
  <mergeCells count="12">
    <mergeCell ref="AR4:AU4"/>
    <mergeCell ref="A4:B4"/>
    <mergeCell ref="C4:F4"/>
    <mergeCell ref="G4:J4"/>
    <mergeCell ref="K4:N4"/>
    <mergeCell ref="O4:R4"/>
    <mergeCell ref="S4:V4"/>
    <mergeCell ref="AB4:AE4"/>
    <mergeCell ref="AF4:AI4"/>
    <mergeCell ref="AJ4:AM4"/>
    <mergeCell ref="AN4:AQ4"/>
    <mergeCell ref="W4:Z4"/>
  </mergeCells>
  <conditionalFormatting sqref="W1:Z3 W5:Z5 A181:AQ206 AV181:XFD206 W208:Z1048576">
    <cfRule type="expression" dxfId="11" priority="5">
      <formula>LEN($A1)=2</formula>
    </cfRule>
    <cfRule type="expression" dxfId="10" priority="6">
      <formula>OR(LEN($A1)=1,$B1="TOTAL GENERAL")</formula>
    </cfRule>
  </conditionalFormatting>
  <conditionalFormatting sqref="W4:Z4">
    <cfRule type="expression" dxfId="9" priority="1">
      <formula>AND(LEN($A4)=6,$A4&lt;&gt;"Código")</formula>
    </cfRule>
  </conditionalFormatting>
  <conditionalFormatting sqref="W6:Z180 W207:AQ207">
    <cfRule type="expression" dxfId="8" priority="4">
      <formula>AND(LEN($A6)=6,$A6&lt;&gt;"Código")</formula>
    </cfRule>
  </conditionalFormatting>
  <conditionalFormatting sqref="AA1:XFD6 A1:V180 AA7:AQ180 AV7:XFD180 AR7:AU207 AV207:XFD207 A207:V214 AA208:XFD214">
    <cfRule type="expression" dxfId="7" priority="7">
      <formula>AND(LEN($A1)=6,$A1&lt;&gt;"Código")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A9AB8-D6B2-477E-BC4F-229494C0C807}">
  <sheetPr codeName="Hoja81"/>
  <dimension ref="A1:F177"/>
  <sheetViews>
    <sheetView topLeftCell="A2" workbookViewId="0">
      <selection activeCell="A177" sqref="A177"/>
    </sheetView>
  </sheetViews>
  <sheetFormatPr baseColWidth="10" defaultRowHeight="15" x14ac:dyDescent="0.25"/>
  <cols>
    <col min="1" max="1" width="46.140625" customWidth="1"/>
    <col min="2" max="2" width="14.5703125" customWidth="1"/>
    <col min="3" max="3" width="50.42578125" customWidth="1"/>
    <col min="5" max="5" width="55.28515625" customWidth="1"/>
  </cols>
  <sheetData>
    <row r="1" spans="1:6" x14ac:dyDescent="0.25">
      <c r="A1" s="1" t="s">
        <v>0</v>
      </c>
      <c r="C1" s="1" t="s">
        <v>411</v>
      </c>
      <c r="E1" t="s">
        <v>412</v>
      </c>
    </row>
    <row r="2" spans="1:6" ht="15.75" x14ac:dyDescent="0.25">
      <c r="A2" s="6" t="str" cm="1">
        <f t="array" ref="A2:A177">_xlfn.VSTACK(_xlfn._xlws.SORT(_xlfn.UNIQUE(Datos!B6:B206)),"TOTAL GENERAL")</f>
        <v>ABASTECIMIENTO Y SANEAMIENTO DE AGUAS</v>
      </c>
      <c r="C2" s="2" t="s">
        <v>363</v>
      </c>
      <c r="E2" s="34" t="s">
        <v>365</v>
      </c>
      <c r="F2" t="s">
        <v>415</v>
      </c>
    </row>
    <row r="3" spans="1:6" ht="15.75" x14ac:dyDescent="0.25">
      <c r="A3" s="6" t="str">
        <v>ACCIÓN SOCIAL</v>
      </c>
      <c r="C3" s="1" t="s">
        <v>367</v>
      </c>
      <c r="E3" s="35" t="s">
        <v>367</v>
      </c>
      <c r="F3" t="s">
        <v>415</v>
      </c>
    </row>
    <row r="4" spans="1:6" x14ac:dyDescent="0.25">
      <c r="A4" s="6" t="str">
        <v>ACTIVIDAD LEGISLATIVA</v>
      </c>
      <c r="C4" s="1" t="s">
        <v>364</v>
      </c>
      <c r="E4" t="s">
        <v>364</v>
      </c>
      <c r="F4" t="s">
        <v>415</v>
      </c>
    </row>
    <row r="5" spans="1:6" x14ac:dyDescent="0.25">
      <c r="A5" s="6" t="str">
        <v>ADM. GENERAL DE AGRICULTURA Y GANADERÍA</v>
      </c>
      <c r="C5" s="1" t="s">
        <v>365</v>
      </c>
      <c r="E5" t="s">
        <v>366</v>
      </c>
      <c r="F5" t="s">
        <v>415</v>
      </c>
    </row>
    <row r="6" spans="1:6" x14ac:dyDescent="0.25">
      <c r="A6" s="6" t="str">
        <v>ADM. GENERAL DE PROTECCIÓN CIVIL E INTERIOR</v>
      </c>
      <c r="C6" s="1" t="s">
        <v>366</v>
      </c>
      <c r="E6" t="s">
        <v>363</v>
      </c>
      <c r="F6" t="s">
        <v>415</v>
      </c>
    </row>
    <row r="7" spans="1:6" x14ac:dyDescent="0.25">
      <c r="A7" t="str">
        <v>ADM.Y SERV.GEN.INSTIT.COMPETITIVIDAD EMPRESARIAL</v>
      </c>
      <c r="C7" s="1" t="s">
        <v>368</v>
      </c>
      <c r="E7" t="s">
        <v>368</v>
      </c>
      <c r="F7" t="s">
        <v>415</v>
      </c>
    </row>
    <row r="8" spans="1:6" x14ac:dyDescent="0.25">
      <c r="A8" t="str">
        <v>ADMINIST.Y SERV. GEN.INSTITUTO TECNOLÓGICO AGRARIO</v>
      </c>
      <c r="C8" s="3" t="s">
        <v>333</v>
      </c>
      <c r="E8" t="s">
        <v>370</v>
      </c>
      <c r="F8" t="s">
        <v>338</v>
      </c>
    </row>
    <row r="9" spans="1:6" x14ac:dyDescent="0.25">
      <c r="A9" s="5" t="str">
        <v>ADMINISTRACIÓN FINANCIERA Y TRIBUTARIA</v>
      </c>
      <c r="C9" s="2"/>
      <c r="E9" t="s">
        <v>371</v>
      </c>
      <c r="F9" t="s">
        <v>338</v>
      </c>
    </row>
    <row r="10" spans="1:6" x14ac:dyDescent="0.25">
      <c r="A10" s="5" t="str">
        <v>ADMINISTRACIÓN GENERAL</v>
      </c>
      <c r="E10" t="s">
        <v>372</v>
      </c>
      <c r="F10" t="s">
        <v>338</v>
      </c>
    </row>
    <row r="11" spans="1:6" x14ac:dyDescent="0.25">
      <c r="A11" t="str">
        <v>ADMINISTRACIÓN GENERAL AGRARIA</v>
      </c>
      <c r="E11" t="s">
        <v>373</v>
      </c>
      <c r="F11" t="s">
        <v>338</v>
      </c>
    </row>
    <row r="12" spans="1:6" x14ac:dyDescent="0.25">
      <c r="A12" s="6" t="str">
        <v>ADMINISTRACIÓN GENERAL DE ECONOMÍA Y HACIENDA</v>
      </c>
      <c r="E12" t="s">
        <v>340</v>
      </c>
      <c r="F12" t="s">
        <v>414</v>
      </c>
    </row>
    <row r="13" spans="1:6" x14ac:dyDescent="0.25">
      <c r="A13" s="6" t="str">
        <v>ADMINISTRACIÓN GENERAL DE EDUCACIÓN</v>
      </c>
    </row>
    <row r="14" spans="1:6" x14ac:dyDescent="0.25">
      <c r="A14" s="6" t="str">
        <v>ADMINISTRACIÓN GENERAL DE INDUSTRIA</v>
      </c>
    </row>
    <row r="15" spans="1:6" x14ac:dyDescent="0.25">
      <c r="A15" s="6" t="str">
        <v>ADMINISTRACIÓN GENERAL DE INFRAESTRUCTURAS BÁSICAS</v>
      </c>
    </row>
    <row r="16" spans="1:6" x14ac:dyDescent="0.25">
      <c r="A16" s="6" t="str">
        <v>ADMINISTRACIÓN GENERAL DE JUSTICIA</v>
      </c>
    </row>
    <row r="17" spans="1:1" x14ac:dyDescent="0.25">
      <c r="A17" t="str">
        <v>ADMINISTRACIÓN GENERAL DE SERVICIOS SOCIALES</v>
      </c>
    </row>
    <row r="18" spans="1:1" x14ac:dyDescent="0.25">
      <c r="A18" s="6" t="str">
        <v>ADMÓN. GENERAL DE LA GERENCIA REGIONAL DE SALUD</v>
      </c>
    </row>
    <row r="19" spans="1:1" x14ac:dyDescent="0.25">
      <c r="A19" s="5" t="str">
        <v>ADMÓN.GRALl. DE INFRAESTRUCTURAS MEDIOAMBIENTALES</v>
      </c>
    </row>
    <row r="20" spans="1:1" x14ac:dyDescent="0.25">
      <c r="A20" s="5" t="str">
        <v>AGRICULTURA, GANADERÍA Y PESCA</v>
      </c>
    </row>
    <row r="21" spans="1:1" x14ac:dyDescent="0.25">
      <c r="A21" s="6" t="str">
        <v>ALTA DIRECCIÓN DE LA COMUNIDAD</v>
      </c>
    </row>
    <row r="22" spans="1:1" x14ac:dyDescent="0.25">
      <c r="A22" s="6" t="str">
        <v>ALTA DIRECCIÓN DE LA JUNTA</v>
      </c>
    </row>
    <row r="23" spans="1:1" x14ac:dyDescent="0.25">
      <c r="A23" t="str">
        <v>ALTO ASESORAMIENTO DE LA COMUNIDAD</v>
      </c>
    </row>
    <row r="24" spans="1:1" x14ac:dyDescent="0.25">
      <c r="A24" s="6" t="str">
        <v>AMORTIZACIÓN Y GASTOS FINANCIEROS DEUDA COMUNIDAD</v>
      </c>
    </row>
    <row r="25" spans="1:1" x14ac:dyDescent="0.25">
      <c r="A25" t="str">
        <v>ANÁLISIS Y PLANIFICACIÓN</v>
      </c>
    </row>
    <row r="26" spans="1:1" x14ac:dyDescent="0.25">
      <c r="A26" t="str">
        <v>ANÁLISIS Y PLANIFICACIÓN DE LA ACCIÓN DEL GOBIERNO</v>
      </c>
    </row>
    <row r="27" spans="1:1" x14ac:dyDescent="0.25">
      <c r="A27" t="str">
        <v>ANÁLISIS Y PLANIFICACIÓN TERRITORIAL</v>
      </c>
    </row>
    <row r="28" spans="1:1" x14ac:dyDescent="0.25">
      <c r="A28" t="str">
        <v>APOYO EMPRESA AGRARIA</v>
      </c>
    </row>
    <row r="29" spans="1:1" x14ac:dyDescent="0.25">
      <c r="A29" s="6" t="str">
        <v>APROVECHAMIENTO DE RECURSOS MINEROS</v>
      </c>
    </row>
    <row r="30" spans="1:1" x14ac:dyDescent="0.25">
      <c r="A30" s="6" t="str">
        <v>ARQUITECTURA</v>
      </c>
    </row>
    <row r="31" spans="1:1" x14ac:dyDescent="0.25">
      <c r="A31" t="str">
        <v>ARQUITECTURA Y VIVIENDA</v>
      </c>
    </row>
    <row r="32" spans="1:1" x14ac:dyDescent="0.25">
      <c r="A32" s="6" t="str">
        <v>ASESORAMIENTO COMUNIDAD EN MATERIA SOCIOECONÓMICA</v>
      </c>
    </row>
    <row r="33" spans="1:1" x14ac:dyDescent="0.25">
      <c r="A33" t="str">
        <v>ASESORAMIENTO COMUNIDAD EN MATERIA
SOCIOECONÓMICA</v>
      </c>
    </row>
    <row r="34" spans="1:1" x14ac:dyDescent="0.25">
      <c r="A34" t="str">
        <v>ASESORAMIENTO Y DEFENSA INTERESES DE LA COMUNIDAD</v>
      </c>
    </row>
    <row r="35" spans="1:1" x14ac:dyDescent="0.25">
      <c r="A35" t="str">
        <v>ASISTENCIA SANITARIA</v>
      </c>
    </row>
    <row r="36" spans="1:1" x14ac:dyDescent="0.25">
      <c r="A36" t="str">
        <v>ATENCIÓN A LA INFANCIA</v>
      </c>
    </row>
    <row r="37" spans="1:1" x14ac:dyDescent="0.25">
      <c r="A37" t="str">
        <v>ATENCIÓN A PERSONAS CON DISCAPACIDAD</v>
      </c>
    </row>
    <row r="38" spans="1:1" x14ac:dyDescent="0.25">
      <c r="A38" t="str">
        <v>ATENCIÓN A PERSONAS MAYORES</v>
      </c>
    </row>
    <row r="39" spans="1:1" x14ac:dyDescent="0.25">
      <c r="A39" t="str">
        <v>ATENCIÓN AL CIUDADANO</v>
      </c>
    </row>
    <row r="40" spans="1:1" ht="15" customHeight="1" x14ac:dyDescent="0.25">
      <c r="A40" s="6" t="str">
        <v>ATENCIÓN ESPECIALIZADA</v>
      </c>
    </row>
    <row r="41" spans="1:1" ht="15" customHeight="1" x14ac:dyDescent="0.25">
      <c r="A41" s="6" t="str">
        <v>ATENCIÓN PRIMARIA</v>
      </c>
    </row>
    <row r="42" spans="1:1" ht="15" customHeight="1" x14ac:dyDescent="0.25">
      <c r="A42" s="6" t="str">
        <v>CARRETERAS Y FERROCARRILES</v>
      </c>
    </row>
    <row r="43" spans="1:1" ht="15" customHeight="1" x14ac:dyDescent="0.25">
      <c r="A43" s="5" t="str">
        <v>COMERCIALIZ.,INDUSTR.Y CONTROL CALIDAD AGROALIMENT</v>
      </c>
    </row>
    <row r="44" spans="1:1" ht="15" customHeight="1" x14ac:dyDescent="0.25">
      <c r="A44" t="str">
        <v>COMERCIO EXTERIOR</v>
      </c>
    </row>
    <row r="45" spans="1:1" ht="15" customHeight="1" x14ac:dyDescent="0.25">
      <c r="A45" s="6" t="str">
        <v>COMERCIO INTERIOR</v>
      </c>
    </row>
    <row r="46" spans="1:1" ht="15" customHeight="1" x14ac:dyDescent="0.25">
      <c r="A46" s="6" t="str">
        <v>COMERCIO Y TURISMO</v>
      </c>
    </row>
    <row r="47" spans="1:1" ht="15" customHeight="1" x14ac:dyDescent="0.25">
      <c r="A47" s="6" t="str">
        <v>COMPETITIVIDAD</v>
      </c>
    </row>
    <row r="48" spans="1:1" ht="15" customHeight="1" x14ac:dyDescent="0.25">
      <c r="A48" s="6" t="str">
        <v>COMUNICACIÓN SOCIAL Y PARTICIPACIÓN CIUDADANA</v>
      </c>
    </row>
    <row r="49" spans="1:1" ht="15" customHeight="1" x14ac:dyDescent="0.25">
      <c r="A49" t="str">
        <v>COMUNICACIONES</v>
      </c>
    </row>
    <row r="50" spans="1:1" ht="15" customHeight="1" x14ac:dyDescent="0.25">
      <c r="A50" t="str">
        <v>CONSUMO</v>
      </c>
    </row>
    <row r="51" spans="1:1" ht="15" customHeight="1" x14ac:dyDescent="0.25">
      <c r="A51" t="str">
        <v>CONTROL EXTERNO DEL SECTOR PÚBLICO</v>
      </c>
    </row>
    <row r="52" spans="1:1" ht="15" customHeight="1" x14ac:dyDescent="0.25">
      <c r="A52" t="str">
        <v>CONTROL INTERNO Y CONTABILIDAD PÚBLICA</v>
      </c>
    </row>
    <row r="53" spans="1:1" ht="15" customHeight="1" x14ac:dyDescent="0.25">
      <c r="A53" s="5" t="str">
        <v>COOPERACIÓN ECONÓMICA LOCAL</v>
      </c>
    </row>
    <row r="54" spans="1:1" ht="15" customHeight="1" x14ac:dyDescent="0.25">
      <c r="A54" t="str">
        <v>COORDINACIÓN EN CIENCIA Y TECNOLOGÍA</v>
      </c>
    </row>
    <row r="55" spans="1:1" ht="15" customHeight="1" x14ac:dyDescent="0.25">
      <c r="A55" s="6" t="str">
        <v>CREACIÓN DE EMPRESAS</v>
      </c>
    </row>
    <row r="56" spans="1:1" ht="15" customHeight="1" x14ac:dyDescent="0.25">
      <c r="A56" s="4" t="str">
        <v>CULTURA</v>
      </c>
    </row>
    <row r="57" spans="1:1" ht="15" customHeight="1" x14ac:dyDescent="0.25">
      <c r="A57" s="6" t="str">
        <v>DELEG. Y TRANSF. COMPETENCIAS A ENTIDADES LOCALES</v>
      </c>
    </row>
    <row r="58" spans="1:1" ht="15" customHeight="1" x14ac:dyDescent="0.25">
      <c r="A58" t="str">
        <v>DESARROLLO EMPRESARIAL</v>
      </c>
    </row>
    <row r="59" spans="1:1" ht="15" customHeight="1" x14ac:dyDescent="0.25">
      <c r="A59" t="str">
        <v>DEUDA PÚBLICA</v>
      </c>
    </row>
    <row r="60" spans="1:1" ht="15" customHeight="1" x14ac:dyDescent="0.25">
      <c r="A60" s="6" t="str">
        <v>DEUDA PÚBLICA DE LA COMUNIDAD AUTÓNOMA</v>
      </c>
    </row>
    <row r="61" spans="1:1" ht="15" customHeight="1" x14ac:dyDescent="0.25">
      <c r="A61" s="6" t="str">
        <v>DIR. Y SERV. GEN. DE MOVILIDAD Y TRANSFORMAC. DIG.</v>
      </c>
    </row>
    <row r="62" spans="1:1" ht="15" customHeight="1" x14ac:dyDescent="0.25">
      <c r="A62" t="str">
        <v>DIR. Y SERV. GEN.MEDIO AMBIENTE, VIV.Y ORD.TERRIT.</v>
      </c>
    </row>
    <row r="63" spans="1:1" ht="15" customHeight="1" x14ac:dyDescent="0.25">
      <c r="A63" t="str">
        <v>DIR. Y SERV.GENERALES DE FOMENTO Y MEDIO AMB.</v>
      </c>
    </row>
    <row r="64" spans="1:1" ht="15" customHeight="1" x14ac:dyDescent="0.25">
      <c r="A64" t="str">
        <v>DIR.Y SERV.GEN.DE FAMILIA E IGUALDAD DE OPORTUNID.</v>
      </c>
    </row>
    <row r="65" spans="1:1" ht="15" customHeight="1" x14ac:dyDescent="0.25">
      <c r="A65" s="6" t="str">
        <v>DIR.Y SERV.GRALES.TRANSPARENCIA, O.T.Y AC.EXTERIOR</v>
      </c>
    </row>
    <row r="66" spans="1:1" ht="15" customHeight="1" x14ac:dyDescent="0.25">
      <c r="A66" t="str">
        <v>DIREC.Y SERV.GRALES INSTITUCIONES PROP.COMUNIDAD</v>
      </c>
    </row>
    <row r="67" spans="1:1" ht="15.75" customHeight="1" x14ac:dyDescent="0.25">
      <c r="A67" t="str">
        <v>DIRECCIÓN Y ADMINISTRACIÓN DE LA FUNCIÓN PÚBLICA</v>
      </c>
    </row>
    <row r="68" spans="1:1" ht="15" customHeight="1" x14ac:dyDescent="0.25">
      <c r="A68" s="6" t="str">
        <v>DIRECCIÓN Y SERV. GENERALES DE ECONOMÍA Y HACIENDA</v>
      </c>
    </row>
    <row r="69" spans="1:1" ht="15" customHeight="1" x14ac:dyDescent="0.25">
      <c r="A69" s="6" t="str">
        <v>DIRECCIÓN Y SERV. GENERALES DE EMPLEO E INDUSTRIA</v>
      </c>
    </row>
    <row r="70" spans="1:1" ht="15" customHeight="1" x14ac:dyDescent="0.25">
      <c r="A70" t="str">
        <v>DIRECCIÓN Y SERVICIOS GENERALES DE EDUCACIÓN</v>
      </c>
    </row>
    <row r="71" spans="1:1" ht="15.75" customHeight="1" x14ac:dyDescent="0.25">
      <c r="A71" t="str">
        <v>DIRECCIÓN Y SERVICIOS GENERALES DE EMPLEO</v>
      </c>
    </row>
    <row r="72" spans="1:1" ht="15" customHeight="1" x14ac:dyDescent="0.25">
      <c r="A72" t="str">
        <v>DIRECCIÓN Y SERVICIOS GENERALES DE JUSTICIA</v>
      </c>
    </row>
    <row r="73" spans="1:1" ht="15" customHeight="1" x14ac:dyDescent="0.25">
      <c r="A73" s="5" t="str">
        <v>DIRECCIÓN Y SERVICIOS GENERALES DE PRESIDENCIA</v>
      </c>
    </row>
    <row r="74" spans="1:1" ht="15" customHeight="1" x14ac:dyDescent="0.25">
      <c r="A74" t="str">
        <v>DIRECCIÓN Y SERVICIOS GENERALES DE SANIDAD</v>
      </c>
    </row>
    <row r="75" spans="1:1" ht="15.75" customHeight="1" x14ac:dyDescent="0.25">
      <c r="A75" t="str">
        <v>DIRECCIÓN Y SERVICIOS GRALES. DE CULTURA Y TURISMO</v>
      </c>
    </row>
    <row r="76" spans="1:1" ht="15" customHeight="1" x14ac:dyDescent="0.25">
      <c r="A76" s="6" t="str">
        <v>ECONOMÍA SOCIAL Y DISCAPACITADOS</v>
      </c>
    </row>
    <row r="77" spans="1:1" ht="15" customHeight="1" x14ac:dyDescent="0.25">
      <c r="A77" t="str">
        <v>EDUC.COMPENSAT.,PERMAN.Y A DISTANCIA NO UNIVERSIT.</v>
      </c>
    </row>
    <row r="78" spans="1:1" ht="15" customHeight="1" x14ac:dyDescent="0.25">
      <c r="A78" t="str">
        <v>EDUC.SECUNDARIA,F.P.,EDUC.ESP.,ENS.ART.E IDIOMAS</v>
      </c>
    </row>
    <row r="79" spans="1:1" ht="15.75" customHeight="1" x14ac:dyDescent="0.25">
      <c r="A79" t="str">
        <v>EDUCACIÓN</v>
      </c>
    </row>
    <row r="80" spans="1:1" ht="15" customHeight="1" x14ac:dyDescent="0.25">
      <c r="A80" s="6" t="str">
        <v>EDUCACIÓN INFANTIL Y PRIMARIA</v>
      </c>
    </row>
    <row r="81" spans="1:1" ht="15" customHeight="1" x14ac:dyDescent="0.25">
      <c r="A81" s="6" t="str">
        <v>EFICIENCIA ENERGÉTICA Y ENERGÍAS RENOVABLES</v>
      </c>
    </row>
    <row r="82" spans="1:1" ht="15" customHeight="1" x14ac:dyDescent="0.25">
      <c r="A82" s="6" t="str">
        <v>ELABORACIÓN Y DIFUSIÓN ESTADÍSTICA</v>
      </c>
    </row>
    <row r="83" spans="1:1" ht="15" customHeight="1" x14ac:dyDescent="0.25">
      <c r="A83" s="6" t="str">
        <v>ELECCIONES A CORTES DE CASTILLA Y LEÓN</v>
      </c>
    </row>
    <row r="84" spans="1:1" x14ac:dyDescent="0.25">
      <c r="A84" t="str">
        <v>EMERGENCIAS SANITARIAS</v>
      </c>
    </row>
    <row r="85" spans="1:1" x14ac:dyDescent="0.25">
      <c r="A85" t="str">
        <v>EMPLEO Y FORM.PERS.CON DISCAP.O RIESGO EXCL.SOCIAL</v>
      </c>
    </row>
    <row r="86" spans="1:1" x14ac:dyDescent="0.25">
      <c r="A86" t="str">
        <v>EMPLEO Y FORMACIÓN</v>
      </c>
    </row>
    <row r="87" spans="1:1" x14ac:dyDescent="0.25">
      <c r="A87" s="6" t="str">
        <v>ENSEÑANZA AGRARIA</v>
      </c>
    </row>
    <row r="88" spans="1:1" x14ac:dyDescent="0.25">
      <c r="A88" s="5" t="str">
        <v>ENSEÑANZA ESCOLAR</v>
      </c>
    </row>
    <row r="89" spans="1:1" x14ac:dyDescent="0.25">
      <c r="A89" s="6" t="str">
        <v>ENSEÑANZA UNIVERSITARIA</v>
      </c>
    </row>
    <row r="90" spans="1:1" x14ac:dyDescent="0.25">
      <c r="A90" t="str">
        <v>ENSEÑANZAS UNIVERSITARIAS</v>
      </c>
    </row>
    <row r="91" spans="1:1" x14ac:dyDescent="0.25">
      <c r="A91" t="str">
        <v>ESTUDIOS E INVESTIG.ESTADÍSTICOS,ECONÓMICOS Y SOC.</v>
      </c>
    </row>
    <row r="92" spans="1:1" x14ac:dyDescent="0.25">
      <c r="A92" t="str">
        <v>FEAGA. REGULARIZACIÓN DE MERCADOS</v>
      </c>
    </row>
    <row r="93" spans="1:1" x14ac:dyDescent="0.25">
      <c r="A93" s="6" t="str">
        <v>FOMENTO DE LA MINERÍA</v>
      </c>
    </row>
    <row r="94" spans="1:1" x14ac:dyDescent="0.25">
      <c r="A94" t="str">
        <v>FOMENTO DEL EMPLEO</v>
      </c>
    </row>
    <row r="95" spans="1:1" x14ac:dyDescent="0.25">
      <c r="A95" t="str">
        <v>FOMENTO Y APOYO A LA ACTIVIDAD DEPORTIVA</v>
      </c>
    </row>
    <row r="96" spans="1:1" x14ac:dyDescent="0.25">
      <c r="A96" t="str">
        <v>FORMACIÓN INTERNOS RESIDENTES</v>
      </c>
    </row>
    <row r="97" spans="1:1" x14ac:dyDescent="0.25">
      <c r="A97" s="6" t="str">
        <v>FORMACIÓN OCUPACIONAL</v>
      </c>
    </row>
    <row r="98" spans="1:1" x14ac:dyDescent="0.25">
      <c r="A98" s="6" t="str">
        <v>FORMACIÓN Y PERFECCIONAMIENTO DEL PERSONAL</v>
      </c>
    </row>
    <row r="99" spans="1:1" x14ac:dyDescent="0.25">
      <c r="A99" s="6" t="str">
        <v>FUNCIÓN PÚBLICA</v>
      </c>
    </row>
    <row r="100" spans="1:1" x14ac:dyDescent="0.25">
      <c r="A100" s="5" t="str">
        <v>GESTIÓN DE AYUDAS AGRARIAS DEL FEAGA</v>
      </c>
    </row>
    <row r="101" spans="1:1" x14ac:dyDescent="0.25">
      <c r="A101" s="6" t="str">
        <v>GESTIÓN DE LA TESORERÍA</v>
      </c>
    </row>
    <row r="102" spans="1:1" x14ac:dyDescent="0.25">
      <c r="A102" s="6" t="str">
        <v>GESTIÓN DEL EMPLEO</v>
      </c>
    </row>
    <row r="103" spans="1:1" x14ac:dyDescent="0.25">
      <c r="A103" t="str">
        <v>GESTIÓN DEL PATRIMONIO Y EDIFICIOS ADMINISTRATIVOS</v>
      </c>
    </row>
    <row r="104" spans="1:1" x14ac:dyDescent="0.25">
      <c r="A104" s="5" t="str">
        <v>GESTIÓN DEL SISTEMA TRIBUTARIO</v>
      </c>
    </row>
    <row r="105" spans="1:1" x14ac:dyDescent="0.25">
      <c r="A105" t="str">
        <v>GESTIÓN MEDIOAMBIENTAL</v>
      </c>
    </row>
    <row r="106" spans="1:1" x14ac:dyDescent="0.25">
      <c r="A106" t="str">
        <v>INDUSTRIA Y ENERGÍA</v>
      </c>
    </row>
    <row r="107" spans="1:1" x14ac:dyDescent="0.25">
      <c r="A107" t="str">
        <v>INFORMACIÓN Y COMUNICACIÓN</v>
      </c>
    </row>
    <row r="108" spans="1:1" x14ac:dyDescent="0.25">
      <c r="A108" t="str">
        <v>INFRAESTRUCTURA DEL TRANSPORTE</v>
      </c>
    </row>
    <row r="109" spans="1:1" x14ac:dyDescent="0.25">
      <c r="A109" t="str">
        <v>INFRAESTRUCTURA ELÉCTRICA Y AHORRO ENERGÉTICO</v>
      </c>
    </row>
    <row r="110" spans="1:1" x14ac:dyDescent="0.25">
      <c r="A110" t="str">
        <v>INFRAESTRUCTURAS</v>
      </c>
    </row>
    <row r="111" spans="1:1" x14ac:dyDescent="0.25">
      <c r="A111" t="str">
        <v>INFRAESTRUCTURAS COMPLEMENTARIAS DEL TRANSPORTE</v>
      </c>
    </row>
    <row r="112" spans="1:1" x14ac:dyDescent="0.25">
      <c r="A112" s="6" t="str">
        <v>INNOVACIÓN</v>
      </c>
    </row>
    <row r="113" spans="1:1" x14ac:dyDescent="0.25">
      <c r="A113" t="str">
        <v>INSPECCIÓN, NORMATIVA Y CALIDAD INDUSTRIAL</v>
      </c>
    </row>
    <row r="114" spans="1:1" x14ac:dyDescent="0.25">
      <c r="A114" t="str">
        <v>INSTALACIONES Y COBERTURA DE LOS SERVICIOS</v>
      </c>
    </row>
    <row r="115" spans="1:1" x14ac:dyDescent="0.25">
      <c r="A115" s="6" t="str">
        <v>INTERMEDIACIÓN LABORAL</v>
      </c>
    </row>
    <row r="116" spans="1:1" x14ac:dyDescent="0.25">
      <c r="A116" s="5" t="str">
        <v>INTERNACIONALIZACIÓN</v>
      </c>
    </row>
    <row r="117" spans="1:1" x14ac:dyDescent="0.25">
      <c r="A117" s="5" t="str">
        <v>INTERVENCIÓN EN DROGODEPENDENCIAS</v>
      </c>
    </row>
    <row r="118" spans="1:1" x14ac:dyDescent="0.25">
      <c r="A118" s="4" t="str">
        <v>INVESTIGAC.APLICADA Y DESARROLLO EN OTROS SECTORES</v>
      </c>
    </row>
    <row r="119" spans="1:1" x14ac:dyDescent="0.25">
      <c r="A119" t="str">
        <v>INVESTIGACIÓN CIENTÍFICA O NO ORIENTADA</v>
      </c>
    </row>
    <row r="120" spans="1:1" x14ac:dyDescent="0.25">
      <c r="A120" s="6" t="str">
        <v>INVESTIGACIÓN Y DESARROLLO EN SECTORES</v>
      </c>
    </row>
    <row r="121" spans="1:1" x14ac:dyDescent="0.25">
      <c r="A121" t="str">
        <v>INVESTIGACIÓN, DESARROLLO E INNOVACIÓN</v>
      </c>
    </row>
    <row r="122" spans="1:1" x14ac:dyDescent="0.25">
      <c r="A122" s="6" t="str">
        <v>JUSTICIA</v>
      </c>
    </row>
    <row r="123" spans="1:1" x14ac:dyDescent="0.25">
      <c r="A123" s="6" t="str">
        <v>JUSTICIA, DEFENSA Y SEGURIDAD</v>
      </c>
    </row>
    <row r="124" spans="1:1" x14ac:dyDescent="0.25">
      <c r="A124" t="str">
        <v>MEJORA CALIDAD ENSEÑANZA</v>
      </c>
    </row>
    <row r="125" spans="1:1" x14ac:dyDescent="0.25">
      <c r="A125" s="6" t="str">
        <v>MEJORAS ESTRUCTURAS AGRARIAS Y SISTEMAS PRODUCT.</v>
      </c>
    </row>
    <row r="126" spans="1:1" x14ac:dyDescent="0.25">
      <c r="A126" t="str">
        <v>MIGRACIÓN Y COOPERACIÓN AL DESARROLLO</v>
      </c>
    </row>
    <row r="127" spans="1:1" x14ac:dyDescent="0.25">
      <c r="A127" t="str">
        <v>ORDENACIÓN DEL TERRITORIO Y URBANISMO</v>
      </c>
    </row>
    <row r="128" spans="1:1" x14ac:dyDescent="0.25">
      <c r="A128" s="5" t="str">
        <v>ORDENACIÓN Y MEJORA DEL MEDIO NATURAL</v>
      </c>
    </row>
    <row r="129" spans="1:1" x14ac:dyDescent="0.25">
      <c r="A129" s="6" t="str">
        <v>ORDENACIÓN Y PROMOCIÓN COMERCIAL</v>
      </c>
    </row>
    <row r="130" spans="1:1" x14ac:dyDescent="0.25">
      <c r="A130" s="5" t="str">
        <v>ORDENACIÓN Y PROMOCIÓN TURÍSTICA</v>
      </c>
    </row>
    <row r="131" spans="1:1" x14ac:dyDescent="0.25">
      <c r="A131" s="6" t="str">
        <v>ORDENACIÓN, CONTROL E INFORMACIÓN SOBRE EL CONSUMO</v>
      </c>
    </row>
    <row r="132" spans="1:1" x14ac:dyDescent="0.25">
      <c r="A132" s="6" t="str">
        <v>ORDENACIÓN, PROMOCIÓN Y GESTIÓN DEL TURISMO</v>
      </c>
    </row>
    <row r="133" spans="1:1" x14ac:dyDescent="0.25">
      <c r="A133" t="str">
        <v>OTRAS ACTUACIONES DE CARÁCTER ECONÓMICO</v>
      </c>
    </row>
    <row r="134" spans="1:1" x14ac:dyDescent="0.25">
      <c r="A134" t="str">
        <v>PATRIMONIO HISTÓRICO</v>
      </c>
    </row>
    <row r="135" spans="1:1" x14ac:dyDescent="0.25">
      <c r="A135" s="6" t="str">
        <v>PENSIONES Y OTRAS PRESTACIONES ECONÓMICAS</v>
      </c>
    </row>
    <row r="136" spans="1:1" x14ac:dyDescent="0.25">
      <c r="A136" s="6" t="str">
        <v>PLANIFICACIÓN SANITARIA</v>
      </c>
    </row>
    <row r="137" spans="1:1" x14ac:dyDescent="0.25">
      <c r="A137" s="6" t="str">
        <v>PLANIFICACIÓN Y DESARROLLO</v>
      </c>
    </row>
    <row r="138" spans="1:1" x14ac:dyDescent="0.25">
      <c r="A138" t="str">
        <v>PLANIFICACIÓN Y PRODUCCIÓN ENERGÉTICA</v>
      </c>
    </row>
    <row r="139" spans="1:1" x14ac:dyDescent="0.25">
      <c r="A139" t="str">
        <v>POLÍTICA ECONÓMICA Y PRESUPUESTARIA</v>
      </c>
    </row>
    <row r="140" spans="1:1" x14ac:dyDescent="0.25">
      <c r="A140" t="str">
        <v>PRESIDENCIA DE LA JUNTA</v>
      </c>
    </row>
    <row r="141" spans="1:1" x14ac:dyDescent="0.25">
      <c r="A141" t="str">
        <v>PRESUPUESTAC. Y SEGUIMIENTO DE FONDOS COMUNITARIOS</v>
      </c>
    </row>
    <row r="142" spans="1:1" x14ac:dyDescent="0.25">
      <c r="A142" t="str">
        <v>PROCURADOR DEL COMÚN</v>
      </c>
    </row>
    <row r="143" spans="1:1" x14ac:dyDescent="0.25">
      <c r="A143" s="6" t="str">
        <v>PRODUCCIÓN AGRARIA</v>
      </c>
    </row>
    <row r="144" spans="1:1" x14ac:dyDescent="0.25">
      <c r="A144" t="str">
        <v>PROMOCIÓN DE COLECTIVOS SOCIALES</v>
      </c>
    </row>
    <row r="145" spans="1:1" x14ac:dyDescent="0.25">
      <c r="A145" t="str">
        <v>PROMOCIÓN DE TELECOM. Y SOCIEDAD DE LA INFORMACIÓN</v>
      </c>
    </row>
    <row r="146" spans="1:1" x14ac:dyDescent="0.25">
      <c r="A146" t="str">
        <v>PROMOCIÓN Y APOYO A LA FAMILIA</v>
      </c>
    </row>
    <row r="147" spans="1:1" x14ac:dyDescent="0.25">
      <c r="A147" s="4" t="str">
        <v>PROMOCIÓN Y APOYO A LA MUJER</v>
      </c>
    </row>
    <row r="148" spans="1:1" x14ac:dyDescent="0.25">
      <c r="A148" s="6" t="str">
        <v>PROMOCIÓN Y ORDENACIÓN DEL TRANSPORTE</v>
      </c>
    </row>
    <row r="149" spans="1:1" x14ac:dyDescent="0.25">
      <c r="A149" s="6" t="str">
        <v>PROMOCIÓN Y SERVICIOS A LA JUVENTUD</v>
      </c>
    </row>
    <row r="150" spans="1:1" x14ac:dyDescent="0.25">
      <c r="A150" s="6" t="str">
        <v>PROMOCIÓN, FOMENTO Y APOYO A LA ACCIÓN CULTURAL</v>
      </c>
    </row>
    <row r="151" spans="1:1" x14ac:dyDescent="0.25">
      <c r="A151" s="6" t="str">
        <v>PROMOCIÓN, FOMENTO Y APOYO AL PATRIMONIO HISTÓRICO</v>
      </c>
    </row>
    <row r="152" spans="1:1" x14ac:dyDescent="0.25">
      <c r="A152" s="5" t="str">
        <v>PROTECCIÓN CIVIL, POLICÍAS LOCALES E INTERIOR</v>
      </c>
    </row>
    <row r="153" spans="1:1" x14ac:dyDescent="0.25">
      <c r="A153" s="4" t="str">
        <v>PROTECCIÓN Y EDUCACIÓN AMBIENTAL</v>
      </c>
    </row>
    <row r="154" spans="1:1" x14ac:dyDescent="0.25">
      <c r="A154" s="4" t="str">
        <v>PROTECCIÓN Y PROMOCIÓN SOCIAL</v>
      </c>
    </row>
    <row r="155" spans="1:1" x14ac:dyDescent="0.25">
      <c r="A155" s="6" t="str">
        <v>REFORMA AGRARIA</v>
      </c>
    </row>
    <row r="156" spans="1:1" x14ac:dyDescent="0.25">
      <c r="A156" s="5" t="str">
        <v>REGULARIZACIÓN MERCADOS</v>
      </c>
    </row>
    <row r="157" spans="1:1" x14ac:dyDescent="0.25">
      <c r="A157" t="str">
        <v>RELACIONES INSTITUCIONALES</v>
      </c>
    </row>
    <row r="158" spans="1:1" x14ac:dyDescent="0.25">
      <c r="A158" t="str">
        <v>SALUD PÚBLICA</v>
      </c>
    </row>
    <row r="159" spans="1:1" x14ac:dyDescent="0.25">
      <c r="A159" s="4" t="str">
        <v>SANIDAD</v>
      </c>
    </row>
    <row r="160" spans="1:1" x14ac:dyDescent="0.25">
      <c r="A160" s="6" t="str">
        <v>SANIDAD, EDUCACIÓN Y CULTURA</v>
      </c>
    </row>
    <row r="161" spans="1:1" x14ac:dyDescent="0.25">
      <c r="A161" t="str">
        <v>SECTORES ECONÓMICOS</v>
      </c>
    </row>
    <row r="162" spans="1:1" x14ac:dyDescent="0.25">
      <c r="A162" s="5" t="str">
        <v>SEGUR.Y SALUD LABORAL,RELAC.LABOR.Y ECON. SOCIAL</v>
      </c>
    </row>
    <row r="163" spans="1:1" x14ac:dyDescent="0.25">
      <c r="A163" t="str">
        <v>SEGURIDAD CIUDADANA</v>
      </c>
    </row>
    <row r="164" spans="1:1" x14ac:dyDescent="0.25">
      <c r="A164" s="4" t="str">
        <v>SEGURIDAD Y SALUD LABORAL Y RELACIONES LABORALES</v>
      </c>
    </row>
    <row r="165" spans="1:1" x14ac:dyDescent="0.25">
      <c r="A165" s="5" t="str">
        <v>SERVICIOS COMPLEMENTARIOS A LA ENSEÑANZA</v>
      </c>
    </row>
    <row r="166" spans="1:1" x14ac:dyDescent="0.25">
      <c r="A166" s="6" t="str">
        <v>SERVICIOS DE CARÁCTER GENERAL</v>
      </c>
    </row>
    <row r="167" spans="1:1" x14ac:dyDescent="0.25">
      <c r="A167" t="str">
        <v>SERVICIOS GENERALES</v>
      </c>
    </row>
    <row r="168" spans="1:1" x14ac:dyDescent="0.25">
      <c r="A168" t="str">
        <v>SERVICIOS SOCIALES BÁSICOS E INTEGRACIÓN SOCIAL</v>
      </c>
    </row>
    <row r="169" spans="1:1" x14ac:dyDescent="0.25">
      <c r="A169" s="5" t="str">
        <v>SERVICIOS SOCIALES Y PROMOCIÓN SOCIAL</v>
      </c>
    </row>
    <row r="170" spans="1:1" x14ac:dyDescent="0.25">
      <c r="A170" t="str">
        <v>TECNOLOGÍAS INFORMAC.Y COMUNICACIONES ADM. REG.</v>
      </c>
    </row>
    <row r="171" spans="1:1" x14ac:dyDescent="0.25">
      <c r="A171" t="str">
        <v>TRANSFERENCIAS A LAS ADMINISTRACIONES PÚBLICAS</v>
      </c>
    </row>
    <row r="172" spans="1:1" x14ac:dyDescent="0.25">
      <c r="A172" t="str">
        <v>TRANSFERENCIAS A LAS CORPORACIONES LOCALES</v>
      </c>
    </row>
    <row r="173" spans="1:1" x14ac:dyDescent="0.25">
      <c r="A173" t="str">
        <v>TRIBUTOS Y FINANCIACIÓN AUTONÓMICA</v>
      </c>
    </row>
    <row r="174" spans="1:1" x14ac:dyDescent="0.25">
      <c r="A174" t="str">
        <v>VICEPRESIDENCIA DE LA JUNTA</v>
      </c>
    </row>
    <row r="175" spans="1:1" x14ac:dyDescent="0.25">
      <c r="A175" t="str">
        <v>VIVIENDA</v>
      </c>
    </row>
    <row r="176" spans="1:1" x14ac:dyDescent="0.25">
      <c r="A176" t="str">
        <v>VIVIENDA Y URBANISMO</v>
      </c>
    </row>
    <row r="177" spans="1:1" x14ac:dyDescent="0.25">
      <c r="A177" t="str">
        <v>TOTAL GENERAL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7CECC-CFF9-469B-9416-B0664C4AD210}">
  <sheetPr codeName="Hoja80"/>
  <dimension ref="A1:M34"/>
  <sheetViews>
    <sheetView showGridLines="0" zoomScaleNormal="100" workbookViewId="0">
      <pane ySplit="1" topLeftCell="A2" activePane="bottomLeft" state="frozen"/>
      <selection pane="bottomLeft" activeCell="C19" sqref="C19"/>
    </sheetView>
  </sheetViews>
  <sheetFormatPr baseColWidth="10" defaultColWidth="0" defaultRowHeight="15" customHeight="1" zeroHeight="1" x14ac:dyDescent="0.25"/>
  <cols>
    <col min="1" max="1" width="5" customWidth="1"/>
    <col min="2" max="2" width="19.42578125" customWidth="1"/>
    <col min="3" max="5" width="18.28515625" customWidth="1"/>
    <col min="6" max="6" width="14.140625" customWidth="1"/>
    <col min="7" max="11" width="21.42578125" customWidth="1"/>
    <col min="12" max="12" width="11.42578125" customWidth="1"/>
    <col min="13" max="13" width="1.28515625" customWidth="1"/>
    <col min="14" max="16384" width="11.42578125" hidden="1"/>
  </cols>
  <sheetData>
    <row r="1" spans="2:12" ht="30.75" customHeight="1" x14ac:dyDescent="0.25">
      <c r="B1" s="266" t="s">
        <v>345</v>
      </c>
      <c r="C1" s="266"/>
      <c r="D1" s="266"/>
      <c r="E1" s="266"/>
      <c r="F1" s="266"/>
      <c r="G1" s="266"/>
      <c r="H1" s="266"/>
      <c r="I1" s="266"/>
      <c r="J1" s="266"/>
      <c r="K1" s="266"/>
    </row>
    <row r="2" spans="2:12" x14ac:dyDescent="0.25"/>
    <row r="3" spans="2:12" x14ac:dyDescent="0.25">
      <c r="B3" s="10" t="s">
        <v>410</v>
      </c>
      <c r="C3" s="260" t="s">
        <v>340</v>
      </c>
      <c r="D3" s="260"/>
      <c r="E3" s="260"/>
      <c r="L3">
        <f>MATCH(C3,Datos!4:4,0)</f>
        <v>44</v>
      </c>
    </row>
    <row r="4" spans="2:12" x14ac:dyDescent="0.25">
      <c r="B4" s="27"/>
      <c r="C4" s="28"/>
      <c r="D4" s="28"/>
      <c r="F4" s="7"/>
      <c r="G4" s="29" t="str">
        <f>C3 &amp;CHAR(10) &amp; IF(LEN(F5)=1,"Área: ", IF(LEN(F5)=2,"Politica: ",  IF(LEN(F5)=3,"Grupo de programas : ", IF(LEN(F5)=4,"Programa: ","Subprograma: "))))&amp; C5 &amp;CHAR(10) &amp;IF(L3&gt;39,"",C7)</f>
        <v xml:space="preserve">Gasto público por habitante 
Subprograma: SANIDAD
</v>
      </c>
    </row>
    <row r="5" spans="2:12" x14ac:dyDescent="0.25">
      <c r="B5" s="10" t="s">
        <v>1</v>
      </c>
      <c r="C5" s="261" t="s">
        <v>82</v>
      </c>
      <c r="D5" s="262"/>
      <c r="E5" s="263"/>
      <c r="F5" s="30"/>
      <c r="G5" t="str">
        <f>"Liquidación del presupuesto de gasto " &amp; CHAR(13) &amp;
C3 &amp;" " &amp; CHAR(13) &amp; C5</f>
        <v>Liquidación del presupuesto de gasto _x000D_Gasto público por habitante  _x000D_SANIDAD</v>
      </c>
      <c r="L5">
        <f>MATCH(C5,Datos!B:B,0)</f>
        <v>192</v>
      </c>
    </row>
    <row r="6" spans="2:12" x14ac:dyDescent="0.25">
      <c r="B6" s="27"/>
      <c r="C6" s="31"/>
    </row>
    <row r="7" spans="2:12" x14ac:dyDescent="0.25">
      <c r="B7" s="10"/>
      <c r="C7" s="260"/>
      <c r="D7" s="260"/>
      <c r="E7" s="260"/>
    </row>
    <row r="8" spans="2:12" x14ac:dyDescent="0.25"/>
    <row r="9" spans="2:12" x14ac:dyDescent="0.25"/>
    <row r="10" spans="2:12" x14ac:dyDescent="0.25">
      <c r="B10" s="32">
        <v>2020</v>
      </c>
      <c r="C10" s="32">
        <f>B10+1</f>
        <v>2021</v>
      </c>
      <c r="D10" s="32">
        <f>C10+1</f>
        <v>2022</v>
      </c>
      <c r="E10" s="32">
        <f>D10+1</f>
        <v>2023</v>
      </c>
    </row>
    <row r="11" spans="2:12" x14ac:dyDescent="0.25">
      <c r="B11" s="36" cm="1">
        <f t="array" aca="1" ref="B11" ca="1">INDIRECT(ADDRESS($L$5,$L$3+COLUMN()-2,,,"Datos"))</f>
        <v>1983.8880140781437</v>
      </c>
      <c r="C11" s="36" cm="1">
        <f t="array" aca="1" ref="C11" ca="1">INDIRECT(ADDRESS($L$5,$L$3+COLUMN()-2,,,"Datos"))</f>
        <v>1865.264259562703</v>
      </c>
      <c r="D11" s="36" cm="1">
        <f t="array" aca="1" ref="D11" ca="1">INDIRECT(ADDRESS($L$5,$L$3+COLUMN()-2,,,"Datos"))</f>
        <v>1943.0784834319577</v>
      </c>
      <c r="E11" s="36" cm="1">
        <f t="array" aca="1" ref="E11" ca="1">INDIRECT(ADDRESS($L$5,$L$3+COLUMN()-2,,,"Datos"))</f>
        <v>2044.5558551628494</v>
      </c>
    </row>
    <row r="12" spans="2:12" x14ac:dyDescent="0.25">
      <c r="B12" s="217" cm="1">
        <f t="array" aca="1" ref="B12" ca="1">INDIRECT(ADDRESS($L$5,$L$3+COLUMN()-2,,,"Datos"))</f>
        <v>1983.8880140781437</v>
      </c>
      <c r="C12" s="217" cm="1">
        <f t="array" aca="1" ref="C12" ca="1">INDIRECT(ADDRESS($L$5,$L$3+COLUMN()-2,,,"Datos"))</f>
        <v>1865.264259562703</v>
      </c>
      <c r="D12" s="217" cm="1">
        <f t="array" aca="1" ref="D12" ca="1">INDIRECT(ADDRESS($L$5,$L$3+COLUMN()-2,,,"Datos"))</f>
        <v>1943.0784834319577</v>
      </c>
      <c r="E12" s="217" cm="1">
        <f t="array" aca="1" ref="E12" ca="1">INDIRECT(ADDRESS($L$5,$L$3+COLUMN()-2,,,"Datos"))</f>
        <v>2044.5558551628494</v>
      </c>
    </row>
    <row r="13" spans="2:12" x14ac:dyDescent="0.25">
      <c r="B13" s="218" cm="1">
        <f t="array" aca="1" ref="B13" ca="1">INDIRECT(ADDRESS($L$5,$L$3+COLUMN()-2,,,"Datos"))</f>
        <v>1983.8880140781437</v>
      </c>
      <c r="C13" s="218" cm="1">
        <f t="array" aca="1" ref="C13" ca="1">INDIRECT(ADDRESS($L$5,$L$3+COLUMN()-2,,,"Datos"))</f>
        <v>1865.264259562703</v>
      </c>
      <c r="D13" s="218" cm="1">
        <f t="array" aca="1" ref="D13" ca="1">INDIRECT(ADDRESS($L$5,$L$3+COLUMN()-2,,,"Datos"))</f>
        <v>1943.0784834319577</v>
      </c>
      <c r="E13" s="218" cm="1">
        <f t="array" aca="1" ref="E13" ca="1">INDIRECT(ADDRESS($L$5,$L$3+COLUMN()-2,,,"Datos"))</f>
        <v>2044.5558551628494</v>
      </c>
    </row>
    <row r="14" spans="2:12" x14ac:dyDescent="0.25">
      <c r="D14" s="264" t="s">
        <v>413</v>
      </c>
      <c r="E14" s="11">
        <f ca="1">E11-B11</f>
        <v>60.667841084705742</v>
      </c>
    </row>
    <row r="15" spans="2:12" x14ac:dyDescent="0.25">
      <c r="D15" s="265"/>
      <c r="E15" s="33">
        <f ca="1">(E11-B11)/B11</f>
        <v>3.0580275022678818E-2</v>
      </c>
    </row>
    <row r="16" spans="2:12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ht="15" customHeight="1" x14ac:dyDescent="0.25"/>
  </sheetData>
  <sheetProtection selectLockedCells="1"/>
  <mergeCells count="5">
    <mergeCell ref="C3:E3"/>
    <mergeCell ref="C5:E5"/>
    <mergeCell ref="C7:E7"/>
    <mergeCell ref="D14:D15"/>
    <mergeCell ref="B1:K1"/>
  </mergeCells>
  <conditionalFormatting sqref="B7:E7">
    <cfRule type="expression" dxfId="6" priority="11">
      <formula>$L$3&gt;39</formula>
    </cfRule>
  </conditionalFormatting>
  <conditionalFormatting sqref="B11:E13">
    <cfRule type="expression" dxfId="2" priority="4">
      <formula>AND($L$3&gt;=39,$L$3&lt;79)</formula>
    </cfRule>
  </conditionalFormatting>
  <conditionalFormatting sqref="C5:F5">
    <cfRule type="expression" dxfId="1" priority="7" stopIfTrue="1">
      <formula>LEN($F$5)=1</formula>
    </cfRule>
    <cfRule type="expression" dxfId="0" priority="8">
      <formula>LEN($F$5)=2</formula>
    </cfRule>
  </conditionalFormatting>
  <hyperlinks>
    <hyperlink ref="B1:I1" location="Índice!A1" display="Volver al Índice" xr:uid="{77AE8A55-C6B1-40D7-908B-027D39073548}"/>
  </hyperlink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A74009D-0927-4D10-9D2E-8E7D87079672}">
            <xm:f>_xlfn.XLOOKUP($C$3,aux!$E$2:$E$12,aux!$F$2:$F$12,,0)="M€"</xm:f>
            <x14:dxf>
              <numFmt numFmtId="166" formatCode="#,##0,,\ &quot;M€&quot;"/>
              <fill>
                <patternFill patternType="none">
                  <bgColor auto="1"/>
                </patternFill>
              </fill>
            </x14:dxf>
          </x14:cfRule>
          <xm:sqref>B11:E11</xm:sqref>
        </x14:conditionalFormatting>
        <x14:conditionalFormatting xmlns:xm="http://schemas.microsoft.com/office/excel/2006/main">
          <x14:cfRule type="expression" priority="2" id="{9744665F-B618-467C-8517-88224DBBDED6}">
            <xm:f>_xlfn.XLOOKUP($C$3,aux!$E$2:$E$12,aux!$F$2:$F$12,,0)="€"</xm:f>
            <x14:dxf>
              <numFmt numFmtId="3" formatCode="#,##0"/>
              <fill>
                <patternFill patternType="none">
                  <bgColor auto="1"/>
                </patternFill>
              </fill>
            </x14:dxf>
          </x14:cfRule>
          <x14:cfRule type="expression" priority="3" id="{4C7809E9-1243-40F6-8DFF-EC2A6F962A1F}">
            <xm:f>_xlfn.XLOOKUP($C$3,aux!$E$2:$E$12,aux!$F$2:$F$12,,0)="%"</xm:f>
            <x14:dxf>
              <numFmt numFmtId="14" formatCode="0.00%"/>
              <fill>
                <patternFill patternType="none">
                  <bgColor auto="1"/>
                </patternFill>
              </fill>
            </x14:dxf>
          </x14:cfRule>
          <xm:sqref>B11:E13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2D5E858B-D876-41D4-A999-DAD7920F47A3}">
          <x14:formula1>
            <xm:f>aux!$A$2:$A$198</xm:f>
          </x14:formula1>
          <xm:sqref>C6</xm:sqref>
        </x14:dataValidation>
        <x14:dataValidation type="list" allowBlank="1" showInputMessage="1" showErrorMessage="1" xr:uid="{13361E71-94E9-4236-9299-4AA9B3E03D10}">
          <x14:formula1>
            <xm:f>aux!$E$2:$E$3</xm:f>
          </x14:formula1>
          <xm:sqref>C4</xm:sqref>
        </x14:dataValidation>
        <x14:dataValidation type="list" allowBlank="1" showInputMessage="1" showErrorMessage="1" xr:uid="{2470C56D-B215-41C5-9142-8D9C3FBA4B31}">
          <x14:formula1>
            <xm:f>aux!$E$2:$E$12</xm:f>
          </x14:formula1>
          <xm:sqref>C3:E3</xm:sqref>
        </x14:dataValidation>
        <x14:dataValidation type="list" allowBlank="1" showInputMessage="1" showErrorMessage="1" xr:uid="{EF7023CD-E9CE-40BA-8FF9-455B6071CFA2}">
          <x14:formula1>
            <xm:f>aux!$A$2:$A$177</xm:f>
          </x14:formula1>
          <xm:sqref>C5:E5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6FEA3-69D1-4B07-A3BD-917DD303E933}">
  <sheetPr codeName="Hoja4"/>
  <dimension ref="A1:G39"/>
  <sheetViews>
    <sheetView zoomScale="145" zoomScaleNormal="145" workbookViewId="0">
      <pane ySplit="3" topLeftCell="A4" activePane="bottomLeft" state="frozen"/>
      <selection pane="bottomLeft" activeCell="A4" sqref="A4"/>
    </sheetView>
  </sheetViews>
  <sheetFormatPr baseColWidth="10" defaultColWidth="0" defaultRowHeight="12.75" zeroHeight="1" x14ac:dyDescent="0.25"/>
  <cols>
    <col min="1" max="1" width="2.85546875" style="45" bestFit="1" customWidth="1"/>
    <col min="2" max="2" width="28.140625" style="45" customWidth="1"/>
    <col min="3" max="6" width="11.42578125" style="45" customWidth="1"/>
    <col min="7" max="7" width="2.42578125" style="45" customWidth="1"/>
    <col min="8" max="16384" width="11.42578125" style="45" hidden="1"/>
  </cols>
  <sheetData>
    <row r="1" spans="1:6" ht="21.75" customHeight="1" x14ac:dyDescent="0.25">
      <c r="A1" s="268" t="s">
        <v>533</v>
      </c>
      <c r="B1" s="268"/>
      <c r="C1" s="268"/>
      <c r="D1" s="268"/>
      <c r="E1" s="268"/>
      <c r="F1" s="268"/>
    </row>
    <row r="2" spans="1:6" ht="12" customHeight="1" x14ac:dyDescent="0.25">
      <c r="A2" s="267" t="s">
        <v>1520</v>
      </c>
      <c r="B2" s="267"/>
      <c r="C2" s="267"/>
      <c r="D2" s="267"/>
      <c r="E2" s="267"/>
      <c r="F2" s="267"/>
    </row>
    <row r="3" spans="1:6" ht="12.75" customHeight="1" x14ac:dyDescent="0.25">
      <c r="A3" s="74" t="s">
        <v>543</v>
      </c>
      <c r="B3" s="59" t="s">
        <v>570</v>
      </c>
      <c r="C3" s="58">
        <v>2020</v>
      </c>
      <c r="D3" s="58">
        <v>2021</v>
      </c>
      <c r="E3" s="58">
        <v>2022</v>
      </c>
      <c r="F3" s="58">
        <v>2023</v>
      </c>
    </row>
    <row r="4" spans="1:6" ht="22.5" customHeight="1" x14ac:dyDescent="0.25">
      <c r="A4" s="57">
        <v>1</v>
      </c>
      <c r="B4" s="56" t="s">
        <v>569</v>
      </c>
      <c r="C4" s="67">
        <v>0.17807264465879069</v>
      </c>
      <c r="D4" s="67">
        <v>5.1365279433315085E-2</v>
      </c>
      <c r="E4" s="67">
        <v>8.1780232200591288E-2</v>
      </c>
      <c r="F4" s="67">
        <v>6.3207319638597131E-2</v>
      </c>
    </row>
    <row r="5" spans="1:6" ht="12.75" customHeight="1" x14ac:dyDescent="0.25">
      <c r="A5" s="54">
        <v>2</v>
      </c>
      <c r="B5" s="53" t="s">
        <v>568</v>
      </c>
      <c r="C5" s="62">
        <v>0.96532093309670719</v>
      </c>
      <c r="D5" s="62">
        <v>0.95962876640319195</v>
      </c>
      <c r="E5" s="62">
        <v>0.94642183139953828</v>
      </c>
      <c r="F5" s="62">
        <v>0.9430766493320617</v>
      </c>
    </row>
    <row r="6" spans="1:6" ht="12.75" customHeight="1" x14ac:dyDescent="0.25">
      <c r="A6" s="54">
        <v>3</v>
      </c>
      <c r="B6" s="53" t="s">
        <v>567</v>
      </c>
      <c r="C6" s="62">
        <v>0.95089282268552311</v>
      </c>
      <c r="D6" s="62">
        <v>0.9512504464904652</v>
      </c>
      <c r="E6" s="62">
        <v>0.89573550618735687</v>
      </c>
      <c r="F6" s="62">
        <v>0.943175704132999</v>
      </c>
    </row>
    <row r="7" spans="1:6" ht="22.5" customHeight="1" x14ac:dyDescent="0.25">
      <c r="A7" s="54">
        <v>4</v>
      </c>
      <c r="B7" s="53" t="s">
        <v>566</v>
      </c>
      <c r="C7" s="62">
        <v>0.97582587552314981</v>
      </c>
      <c r="D7" s="62">
        <v>0.98122332440859228</v>
      </c>
      <c r="E7" s="77">
        <v>0.97598934445081686</v>
      </c>
      <c r="F7" s="62">
        <v>0.9804835332895897</v>
      </c>
    </row>
    <row r="8" spans="1:6" ht="22.5" customHeight="1" x14ac:dyDescent="0.25">
      <c r="A8" s="54">
        <v>5</v>
      </c>
      <c r="B8" s="53" t="s">
        <v>565</v>
      </c>
      <c r="C8" s="62">
        <v>0.93063467819570445</v>
      </c>
      <c r="D8" s="62">
        <v>0.9547270282114505</v>
      </c>
      <c r="E8" s="62">
        <v>0.95441956081080703</v>
      </c>
      <c r="F8" s="62">
        <v>0.94271649454344553</v>
      </c>
    </row>
    <row r="9" spans="1:6" ht="12.75" customHeight="1" x14ac:dyDescent="0.25">
      <c r="A9" s="54">
        <v>6</v>
      </c>
      <c r="B9" s="53" t="s">
        <v>564</v>
      </c>
      <c r="C9" s="76">
        <v>8.8235554340502986</v>
      </c>
      <c r="D9" s="76">
        <v>6.8534865908638407</v>
      </c>
      <c r="E9" s="76">
        <v>8.7638892754518309</v>
      </c>
      <c r="F9" s="76">
        <v>7.1235103492998064</v>
      </c>
    </row>
    <row r="10" spans="1:6" ht="12.75" customHeight="1" x14ac:dyDescent="0.25">
      <c r="A10" s="48">
        <v>7</v>
      </c>
      <c r="B10" s="47" t="s">
        <v>563</v>
      </c>
      <c r="C10" s="75">
        <v>25.318342458567837</v>
      </c>
      <c r="D10" s="75">
        <v>16.524634702820595</v>
      </c>
      <c r="E10" s="75">
        <v>16.636860304055471</v>
      </c>
      <c r="F10" s="75">
        <v>20.908479491642364</v>
      </c>
    </row>
    <row r="11" spans="1:6" ht="12.75" customHeight="1" x14ac:dyDescent="0.25">
      <c r="A11" s="74" t="s">
        <v>543</v>
      </c>
      <c r="B11" s="73" t="s">
        <v>562</v>
      </c>
      <c r="C11" s="58">
        <v>2020</v>
      </c>
      <c r="D11" s="58">
        <v>2021</v>
      </c>
      <c r="E11" s="58">
        <v>2022</v>
      </c>
      <c r="F11" s="58">
        <v>2023</v>
      </c>
    </row>
    <row r="12" spans="1:6" ht="22.5" customHeight="1" x14ac:dyDescent="0.25">
      <c r="A12" s="57">
        <v>1</v>
      </c>
      <c r="B12" s="72" t="s">
        <v>561</v>
      </c>
      <c r="C12" s="71">
        <v>0.35073261268296474</v>
      </c>
      <c r="D12" s="71">
        <v>0.36673549701497593</v>
      </c>
      <c r="E12" s="71">
        <v>0.35251782942954529</v>
      </c>
      <c r="F12" s="71">
        <v>0.34072981726637613</v>
      </c>
    </row>
    <row r="13" spans="1:6" ht="12.75" customHeight="1" x14ac:dyDescent="0.25">
      <c r="A13" s="54">
        <v>2</v>
      </c>
      <c r="B13" s="50" t="s">
        <v>560</v>
      </c>
      <c r="C13" s="70">
        <v>0.86506784841336959</v>
      </c>
      <c r="D13" s="70">
        <v>0.8747486056857855</v>
      </c>
      <c r="E13" s="70">
        <v>0.89692669621096577</v>
      </c>
      <c r="F13" s="70">
        <v>0.86904173918765792</v>
      </c>
    </row>
    <row r="14" spans="1:6" ht="12.75" customHeight="1" x14ac:dyDescent="0.25">
      <c r="A14" s="48">
        <v>3</v>
      </c>
      <c r="B14" s="69" t="s">
        <v>559</v>
      </c>
      <c r="C14" s="68">
        <v>0.50922244431013863</v>
      </c>
      <c r="D14" s="68">
        <v>0.5012121351531208</v>
      </c>
      <c r="E14" s="68">
        <v>0.53446679564212307</v>
      </c>
      <c r="F14" s="68">
        <v>0.51533466650947801</v>
      </c>
    </row>
    <row r="15" spans="1:6" ht="22.5" customHeight="1" x14ac:dyDescent="0.25">
      <c r="A15" s="60" t="s">
        <v>543</v>
      </c>
      <c r="B15" s="59" t="s">
        <v>558</v>
      </c>
      <c r="C15" s="58">
        <v>2020</v>
      </c>
      <c r="D15" s="58">
        <v>2021</v>
      </c>
      <c r="E15" s="58">
        <v>2022</v>
      </c>
      <c r="F15" s="58">
        <v>2023</v>
      </c>
    </row>
    <row r="16" spans="1:6" ht="12.75" customHeight="1" x14ac:dyDescent="0.25">
      <c r="A16" s="57">
        <v>1</v>
      </c>
      <c r="B16" s="56" t="s">
        <v>557</v>
      </c>
      <c r="C16" s="67">
        <v>0.8056236297365964</v>
      </c>
      <c r="D16" s="67">
        <v>0.76697994083284782</v>
      </c>
      <c r="E16" s="67">
        <v>0.78193254596510997</v>
      </c>
      <c r="F16" s="67">
        <v>0.75984967610770837</v>
      </c>
    </row>
    <row r="17" spans="1:6" ht="12.75" customHeight="1" x14ac:dyDescent="0.25">
      <c r="A17" s="54">
        <v>2</v>
      </c>
      <c r="B17" s="53" t="s">
        <v>556</v>
      </c>
      <c r="C17" s="66">
        <v>0.46031198600365075</v>
      </c>
      <c r="D17" s="66">
        <v>0.45280975962965292</v>
      </c>
      <c r="E17" s="66">
        <v>0.45619712423088393</v>
      </c>
      <c r="F17" s="66">
        <v>0.45073517130045199</v>
      </c>
    </row>
    <row r="18" spans="1:6" ht="12.75" customHeight="1" x14ac:dyDescent="0.25">
      <c r="A18" s="54">
        <v>3</v>
      </c>
      <c r="B18" s="53" t="s">
        <v>555</v>
      </c>
      <c r="C18" s="66">
        <v>0.47986588270991648</v>
      </c>
      <c r="D18" s="66">
        <v>0.47038022804034524</v>
      </c>
      <c r="E18" s="66">
        <v>0.47195260340596684</v>
      </c>
      <c r="F18" s="66">
        <v>0.47194655662220186</v>
      </c>
    </row>
    <row r="19" spans="1:6" ht="22.5" customHeight="1" x14ac:dyDescent="0.25">
      <c r="A19" s="54">
        <v>4</v>
      </c>
      <c r="B19" s="53" t="s">
        <v>554</v>
      </c>
      <c r="C19" s="66">
        <v>0.31610312015809783</v>
      </c>
      <c r="D19" s="66">
        <v>0.335052849236185</v>
      </c>
      <c r="E19" s="66">
        <v>0.33392333928586332</v>
      </c>
      <c r="F19" s="66">
        <v>0.33336409714927207</v>
      </c>
    </row>
    <row r="20" spans="1:6" ht="12.75" customHeight="1" x14ac:dyDescent="0.25">
      <c r="A20" s="54">
        <v>5</v>
      </c>
      <c r="B20" s="53" t="s">
        <v>553</v>
      </c>
      <c r="C20" s="62">
        <v>9.668953470612629E-2</v>
      </c>
      <c r="D20" s="62">
        <v>0.13023540649017712</v>
      </c>
      <c r="E20" s="62">
        <v>0.12434738361871392</v>
      </c>
      <c r="F20" s="62">
        <v>0.14241412759878774</v>
      </c>
    </row>
    <row r="21" spans="1:6" ht="12.75" customHeight="1" x14ac:dyDescent="0.25">
      <c r="A21" s="48">
        <v>6</v>
      </c>
      <c r="B21" s="47" t="s">
        <v>552</v>
      </c>
      <c r="C21" s="61">
        <v>0.13145557196113991</v>
      </c>
      <c r="D21" s="61">
        <v>0.1381767953302484</v>
      </c>
      <c r="E21" s="61">
        <v>0.13087679675589678</v>
      </c>
      <c r="F21" s="61">
        <v>0.13905077923667078</v>
      </c>
    </row>
    <row r="22" spans="1:6" ht="12.75" customHeight="1" x14ac:dyDescent="0.25">
      <c r="A22" s="60" t="s">
        <v>543</v>
      </c>
      <c r="B22" s="59" t="s">
        <v>547</v>
      </c>
      <c r="C22" s="58">
        <v>2020</v>
      </c>
      <c r="D22" s="58">
        <v>2021</v>
      </c>
      <c r="E22" s="58">
        <v>2022</v>
      </c>
      <c r="F22" s="58">
        <v>2023</v>
      </c>
    </row>
    <row r="23" spans="1:6" ht="22.5" customHeight="1" x14ac:dyDescent="0.25">
      <c r="A23" s="57">
        <v>1</v>
      </c>
      <c r="B23" s="56" t="s">
        <v>551</v>
      </c>
      <c r="C23" s="65">
        <v>-583212917.18999958</v>
      </c>
      <c r="D23" s="65">
        <v>-141592058.86999893</v>
      </c>
      <c r="E23" s="65">
        <v>-164759208.32999897</v>
      </c>
      <c r="F23" s="65">
        <v>186202660.25999928</v>
      </c>
    </row>
    <row r="24" spans="1:6" ht="12.75" customHeight="1" x14ac:dyDescent="0.25">
      <c r="A24" s="54">
        <v>2</v>
      </c>
      <c r="B24" s="53" t="s">
        <v>550</v>
      </c>
      <c r="C24" s="64">
        <v>186142652.65999985</v>
      </c>
      <c r="D24" s="64">
        <v>529356621.46000099</v>
      </c>
      <c r="E24" s="64">
        <v>-128566420.77999878</v>
      </c>
      <c r="F24" s="64">
        <v>458026544.82999992</v>
      </c>
    </row>
    <row r="25" spans="1:6" ht="12.75" customHeight="1" x14ac:dyDescent="0.25">
      <c r="A25" s="54">
        <v>3</v>
      </c>
      <c r="B25" s="53" t="s">
        <v>549</v>
      </c>
      <c r="C25" s="64">
        <v>-940149475.82999992</v>
      </c>
      <c r="D25" s="64">
        <v>-690478563.56999969</v>
      </c>
      <c r="E25" s="64">
        <v>-1243998987.3499985</v>
      </c>
      <c r="F25" s="64">
        <v>-845046422.73999977</v>
      </c>
    </row>
    <row r="26" spans="1:6" ht="22.5" customHeight="1" x14ac:dyDescent="0.25">
      <c r="A26" s="54">
        <v>4</v>
      </c>
      <c r="B26" s="53" t="s">
        <v>548</v>
      </c>
      <c r="C26" s="64">
        <v>-650879146.20999908</v>
      </c>
      <c r="D26" s="64">
        <v>-407050066.13999939</v>
      </c>
      <c r="E26" s="64">
        <v>-784669933.44999886</v>
      </c>
      <c r="F26" s="64">
        <v>-537110766.06999969</v>
      </c>
    </row>
    <row r="27" spans="1:6" ht="12.75" customHeight="1" x14ac:dyDescent="0.25">
      <c r="A27" s="54">
        <v>5</v>
      </c>
      <c r="B27" s="53" t="s">
        <v>547</v>
      </c>
      <c r="C27" s="64">
        <v>-182654606.85000038</v>
      </c>
      <c r="D27" s="64">
        <v>-108213111.65999985</v>
      </c>
      <c r="E27" s="64">
        <v>-673144681.25999832</v>
      </c>
      <c r="F27" s="64">
        <v>1506072.3999996185</v>
      </c>
    </row>
    <row r="28" spans="1:6" ht="22.5" customHeight="1" x14ac:dyDescent="0.25">
      <c r="A28" s="54">
        <v>6</v>
      </c>
      <c r="B28" s="53" t="s">
        <v>546</v>
      </c>
      <c r="C28" s="63">
        <v>-1.4944717943299575E-2</v>
      </c>
      <c r="D28" s="63">
        <v>-8.7294686955284029E-3</v>
      </c>
      <c r="E28" s="63">
        <v>-5.3516500446483414E-2</v>
      </c>
      <c r="F28" s="63">
        <v>1.0880732676869006E-4</v>
      </c>
    </row>
    <row r="29" spans="1:6" ht="12.75" customHeight="1" x14ac:dyDescent="0.25">
      <c r="A29" s="54">
        <v>7</v>
      </c>
      <c r="B29" s="53" t="s">
        <v>545</v>
      </c>
      <c r="C29" s="62">
        <v>-9.371049255099112E-2</v>
      </c>
      <c r="D29" s="62">
        <v>-6.8792841550040063E-2</v>
      </c>
      <c r="E29" s="62">
        <v>-0.12815763802248931</v>
      </c>
      <c r="F29" s="62">
        <v>-7.6993214446263267E-2</v>
      </c>
    </row>
    <row r="30" spans="1:6" ht="12.75" customHeight="1" x14ac:dyDescent="0.25">
      <c r="A30" s="48">
        <v>8</v>
      </c>
      <c r="B30" s="47" t="s">
        <v>544</v>
      </c>
      <c r="C30" s="61">
        <v>-0.44222108675717636</v>
      </c>
      <c r="D30" s="61">
        <v>-0.10209320301970935</v>
      </c>
      <c r="E30" s="61">
        <v>-0.12969149822362144</v>
      </c>
      <c r="F30" s="61">
        <v>0.1220068848161289</v>
      </c>
    </row>
    <row r="31" spans="1:6" ht="12.75" customHeight="1" x14ac:dyDescent="0.25">
      <c r="A31" s="60" t="s">
        <v>543</v>
      </c>
      <c r="B31" s="59" t="s">
        <v>542</v>
      </c>
      <c r="C31" s="58">
        <v>2020</v>
      </c>
      <c r="D31" s="58">
        <v>2021</v>
      </c>
      <c r="E31" s="58">
        <v>2022</v>
      </c>
      <c r="F31" s="58">
        <v>2023</v>
      </c>
    </row>
    <row r="32" spans="1:6" ht="12.75" customHeight="1" x14ac:dyDescent="0.25">
      <c r="A32" s="57">
        <v>1</v>
      </c>
      <c r="B32" s="56" t="s">
        <v>541</v>
      </c>
      <c r="C32" s="55">
        <v>5103.313631172341</v>
      </c>
      <c r="D32" s="55">
        <v>5201.6688369876874</v>
      </c>
      <c r="E32" s="55">
        <v>5301.3791355789335</v>
      </c>
      <c r="F32" s="55">
        <v>5815.4531867626774</v>
      </c>
    </row>
    <row r="33" spans="1:6" ht="12.75" customHeight="1" x14ac:dyDescent="0.25">
      <c r="A33" s="54">
        <v>2</v>
      </c>
      <c r="B33" s="53" t="s">
        <v>540</v>
      </c>
      <c r="C33" s="52">
        <v>493.4370204574854</v>
      </c>
      <c r="D33" s="52">
        <v>677.44145541237833</v>
      </c>
      <c r="E33" s="52">
        <v>659.21262508007953</v>
      </c>
      <c r="F33" s="52">
        <v>828.20269218439682</v>
      </c>
    </row>
    <row r="34" spans="1:6" ht="22.5" customHeight="1" x14ac:dyDescent="0.25">
      <c r="A34" s="54">
        <v>3</v>
      </c>
      <c r="B34" s="53" t="s">
        <v>539</v>
      </c>
      <c r="C34" s="52">
        <v>550.67712791836709</v>
      </c>
      <c r="D34" s="52">
        <v>581.95940813775451</v>
      </c>
      <c r="E34" s="52">
        <v>535.43448814822307</v>
      </c>
      <c r="F34" s="52">
        <v>641.20573445191872</v>
      </c>
    </row>
    <row r="35" spans="1:6" ht="22.5" customHeight="1" x14ac:dyDescent="0.25">
      <c r="A35" s="51">
        <v>4</v>
      </c>
      <c r="B35" s="50" t="s">
        <v>538</v>
      </c>
      <c r="C35" s="49">
        <v>5027.0460483782745</v>
      </c>
      <c r="D35" s="49">
        <v>5156.2610317106974</v>
      </c>
      <c r="E35" s="49">
        <v>5017.6678767027452</v>
      </c>
      <c r="F35" s="49">
        <v>5816.0859506778779</v>
      </c>
    </row>
    <row r="36" spans="1:6" ht="22.5" customHeight="1" x14ac:dyDescent="0.25">
      <c r="A36" s="51">
        <v>5</v>
      </c>
      <c r="B36" s="50" t="s">
        <v>537</v>
      </c>
      <c r="C36" s="49">
        <v>2559.8846764148084</v>
      </c>
      <c r="D36" s="49">
        <v>2584.3806011105521</v>
      </c>
      <c r="E36" s="49">
        <v>2681.7768716577316</v>
      </c>
      <c r="F36" s="49">
        <v>2997.2307137830444</v>
      </c>
    </row>
    <row r="37" spans="1:6" ht="22.5" customHeight="1" x14ac:dyDescent="0.25">
      <c r="A37" s="51">
        <v>6</v>
      </c>
      <c r="B37" s="50" t="s">
        <v>536</v>
      </c>
      <c r="C37" s="49">
        <v>2469.2434773006844</v>
      </c>
      <c r="D37" s="49">
        <v>2490.1466389916832</v>
      </c>
      <c r="E37" s="49">
        <v>2583.3283886683189</v>
      </c>
      <c r="F37" s="49">
        <v>2872.1189911387896</v>
      </c>
    </row>
    <row r="38" spans="1:6" ht="22.5" customHeight="1" x14ac:dyDescent="0.25">
      <c r="A38" s="48">
        <v>7</v>
      </c>
      <c r="B38" s="47" t="s">
        <v>535</v>
      </c>
      <c r="C38" s="46">
        <v>-76.267582794066598</v>
      </c>
      <c r="D38" s="46">
        <v>-45.407805276989656</v>
      </c>
      <c r="E38" s="46">
        <v>-283.71125887618786</v>
      </c>
      <c r="F38" s="46">
        <v>0.63276391520010655</v>
      </c>
    </row>
    <row r="39" spans="1:6" ht="8.25" customHeight="1" x14ac:dyDescent="0.25"/>
  </sheetData>
  <mergeCells count="2">
    <mergeCell ref="A2:F2"/>
    <mergeCell ref="A1:F1"/>
  </mergeCells>
  <hyperlinks>
    <hyperlink ref="A1:F1" location="Índice!A1" display="Volver al índice" xr:uid="{2B80EDFF-877D-48D5-A4A9-B03631BF1CC8}"/>
  </hyperlinks>
  <pageMargins left="0.78740157480314965" right="0.78740157480314965" top="0.98425196850393704" bottom="0.98425196850393704" header="0" footer="0"/>
  <pageSetup paperSize="9" scale="85" orientation="portrait" horizontalDpi="1200" verticalDpi="1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00CEB-E0C0-4776-A1AB-5A66AEFB264B}">
  <sheetPr codeName="Hoja5"/>
  <dimension ref="A1:L22"/>
  <sheetViews>
    <sheetView workbookViewId="0">
      <selection sqref="A1:G1"/>
    </sheetView>
  </sheetViews>
  <sheetFormatPr baseColWidth="10" defaultColWidth="0" defaultRowHeight="11.25" zeroHeight="1" x14ac:dyDescent="0.25"/>
  <cols>
    <col min="1" max="1" width="40.7109375" style="78" customWidth="1"/>
    <col min="2" max="7" width="15.7109375" style="78" customWidth="1"/>
    <col min="8" max="8" width="1.42578125" style="78" customWidth="1"/>
    <col min="9" max="11" width="14" style="78" hidden="1" customWidth="1"/>
    <col min="12" max="12" width="12" style="78" hidden="1" customWidth="1"/>
    <col min="13" max="16384" width="11.42578125" style="78" hidden="1"/>
  </cols>
  <sheetData>
    <row r="1" spans="1:9" ht="21.75" customHeight="1" x14ac:dyDescent="0.25">
      <c r="A1" s="272" t="s">
        <v>533</v>
      </c>
      <c r="B1" s="272"/>
      <c r="C1" s="272"/>
      <c r="D1" s="272"/>
      <c r="E1" s="272"/>
      <c r="F1" s="272"/>
      <c r="G1" s="272"/>
      <c r="I1" s="78">
        <v>1</v>
      </c>
    </row>
    <row r="2" spans="1:9" ht="15.75" customHeight="1" x14ac:dyDescent="0.2">
      <c r="A2" s="270" t="s">
        <v>667</v>
      </c>
      <c r="B2" s="271"/>
      <c r="C2" s="271"/>
      <c r="D2" s="271"/>
      <c r="E2" s="271"/>
      <c r="F2" s="271"/>
      <c r="G2" s="271"/>
    </row>
    <row r="3" spans="1:9" ht="15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9" ht="15.75" customHeight="1" x14ac:dyDescent="0.25">
      <c r="A4" s="269" t="s">
        <v>665</v>
      </c>
      <c r="B4" s="269"/>
      <c r="C4" s="269"/>
      <c r="D4" s="269"/>
      <c r="E4" s="269"/>
      <c r="F4" s="269"/>
      <c r="G4" s="269"/>
    </row>
    <row r="5" spans="1:9" s="93" customFormat="1" ht="33" customHeight="1" x14ac:dyDescent="0.25">
      <c r="A5" s="96" t="s">
        <v>664</v>
      </c>
      <c r="B5" s="94" t="s">
        <v>363</v>
      </c>
      <c r="C5" s="94" t="s">
        <v>663</v>
      </c>
      <c r="D5" s="94" t="s">
        <v>662</v>
      </c>
      <c r="E5" s="95" t="s">
        <v>661</v>
      </c>
      <c r="F5" s="95" t="s">
        <v>660</v>
      </c>
      <c r="G5" s="94" t="s">
        <v>368</v>
      </c>
    </row>
    <row r="6" spans="1:9" s="90" customFormat="1" ht="18" customHeight="1" x14ac:dyDescent="0.25">
      <c r="A6" s="92" t="s">
        <v>659</v>
      </c>
      <c r="B6" s="91" t="s">
        <v>658</v>
      </c>
      <c r="C6" s="91" t="s">
        <v>657</v>
      </c>
      <c r="D6" s="91" t="s">
        <v>656</v>
      </c>
      <c r="E6" s="91" t="s">
        <v>655</v>
      </c>
      <c r="F6" s="91" t="s">
        <v>654</v>
      </c>
      <c r="G6" s="91" t="s">
        <v>653</v>
      </c>
    </row>
    <row r="7" spans="1:9" s="86" customFormat="1" ht="18" customHeight="1" x14ac:dyDescent="0.25">
      <c r="A7" s="88" t="s">
        <v>652</v>
      </c>
      <c r="B7" s="87" t="s">
        <v>651</v>
      </c>
      <c r="C7" s="87" t="s">
        <v>650</v>
      </c>
      <c r="D7" s="87" t="s">
        <v>649</v>
      </c>
      <c r="E7" s="87" t="s">
        <v>648</v>
      </c>
      <c r="F7" s="87" t="s">
        <v>647</v>
      </c>
      <c r="G7" s="87" t="s">
        <v>646</v>
      </c>
    </row>
    <row r="8" spans="1:9" s="86" customFormat="1" ht="18" customHeight="1" x14ac:dyDescent="0.25">
      <c r="A8" s="88" t="s">
        <v>645</v>
      </c>
      <c r="B8" s="87" t="s">
        <v>644</v>
      </c>
      <c r="C8" s="87" t="s">
        <v>643</v>
      </c>
      <c r="D8" s="87" t="s">
        <v>642</v>
      </c>
      <c r="E8" s="87" t="s">
        <v>641</v>
      </c>
      <c r="F8" s="87" t="s">
        <v>640</v>
      </c>
      <c r="G8" s="87" t="s">
        <v>639</v>
      </c>
    </row>
    <row r="9" spans="1:9" s="86" customFormat="1" ht="18" customHeight="1" x14ac:dyDescent="0.25">
      <c r="A9" s="88" t="s">
        <v>638</v>
      </c>
      <c r="B9" s="87" t="s">
        <v>637</v>
      </c>
      <c r="C9" s="87" t="s">
        <v>636</v>
      </c>
      <c r="D9" s="87" t="s">
        <v>635</v>
      </c>
      <c r="E9" s="87" t="s">
        <v>634</v>
      </c>
      <c r="F9" s="87" t="s">
        <v>633</v>
      </c>
      <c r="G9" s="87" t="s">
        <v>632</v>
      </c>
    </row>
    <row r="10" spans="1:9" s="89" customFormat="1" ht="18" customHeight="1" x14ac:dyDescent="0.25">
      <c r="A10" s="85" t="s">
        <v>631</v>
      </c>
      <c r="B10" s="84" t="s">
        <v>630</v>
      </c>
      <c r="C10" s="84" t="s">
        <v>629</v>
      </c>
      <c r="D10" s="84" t="s">
        <v>628</v>
      </c>
      <c r="E10" s="84" t="s">
        <v>627</v>
      </c>
      <c r="F10" s="84" t="s">
        <v>626</v>
      </c>
      <c r="G10" s="84" t="s">
        <v>625</v>
      </c>
    </row>
    <row r="11" spans="1:9" s="86" customFormat="1" ht="18" customHeight="1" x14ac:dyDescent="0.25">
      <c r="A11" s="88" t="s">
        <v>624</v>
      </c>
      <c r="B11" s="87" t="s">
        <v>623</v>
      </c>
      <c r="C11" s="87" t="s">
        <v>622</v>
      </c>
      <c r="D11" s="87" t="s">
        <v>621</v>
      </c>
      <c r="E11" s="87" t="s">
        <v>620</v>
      </c>
      <c r="F11" s="87" t="s">
        <v>619</v>
      </c>
      <c r="G11" s="87" t="s">
        <v>618</v>
      </c>
    </row>
    <row r="12" spans="1:9" s="86" customFormat="1" ht="18" customHeight="1" x14ac:dyDescent="0.25">
      <c r="A12" s="88" t="s">
        <v>617</v>
      </c>
      <c r="B12" s="87" t="s">
        <v>616</v>
      </c>
      <c r="C12" s="87" t="s">
        <v>615</v>
      </c>
      <c r="D12" s="87" t="s">
        <v>614</v>
      </c>
      <c r="E12" s="87" t="s">
        <v>613</v>
      </c>
      <c r="F12" s="87" t="s">
        <v>612</v>
      </c>
      <c r="G12" s="87" t="s">
        <v>611</v>
      </c>
    </row>
    <row r="13" spans="1:9" s="89" customFormat="1" ht="18" customHeight="1" x14ac:dyDescent="0.25">
      <c r="A13" s="85" t="s">
        <v>610</v>
      </c>
      <c r="B13" s="84" t="s">
        <v>609</v>
      </c>
      <c r="C13" s="84" t="s">
        <v>608</v>
      </c>
      <c r="D13" s="84" t="s">
        <v>607</v>
      </c>
      <c r="E13" s="84" t="s">
        <v>606</v>
      </c>
      <c r="F13" s="84" t="s">
        <v>605</v>
      </c>
      <c r="G13" s="84" t="s">
        <v>604</v>
      </c>
    </row>
    <row r="14" spans="1:9" s="89" customFormat="1" ht="18" customHeight="1" x14ac:dyDescent="0.25">
      <c r="A14" s="85" t="s">
        <v>603</v>
      </c>
      <c r="B14" s="84" t="s">
        <v>602</v>
      </c>
      <c r="C14" s="84" t="s">
        <v>601</v>
      </c>
      <c r="D14" s="84" t="s">
        <v>600</v>
      </c>
      <c r="E14" s="84" t="s">
        <v>599</v>
      </c>
      <c r="F14" s="84" t="s">
        <v>598</v>
      </c>
      <c r="G14" s="84" t="s">
        <v>597</v>
      </c>
    </row>
    <row r="15" spans="1:9" s="86" customFormat="1" ht="18" customHeight="1" x14ac:dyDescent="0.25">
      <c r="A15" s="88" t="s">
        <v>596</v>
      </c>
      <c r="B15" s="87" t="s">
        <v>595</v>
      </c>
      <c r="C15" s="87" t="s">
        <v>594</v>
      </c>
      <c r="D15" s="87" t="s">
        <v>593</v>
      </c>
      <c r="E15" s="87" t="s">
        <v>592</v>
      </c>
      <c r="F15" s="87" t="s">
        <v>591</v>
      </c>
      <c r="G15" s="87" t="s">
        <v>578</v>
      </c>
    </row>
    <row r="16" spans="1:9" s="86" customFormat="1" ht="18" customHeight="1" x14ac:dyDescent="0.25">
      <c r="A16" s="88" t="s">
        <v>590</v>
      </c>
      <c r="B16" s="87" t="s">
        <v>589</v>
      </c>
      <c r="C16" s="87" t="s">
        <v>588</v>
      </c>
      <c r="D16" s="87" t="s">
        <v>587</v>
      </c>
      <c r="E16" s="87" t="s">
        <v>586</v>
      </c>
      <c r="F16" s="87" t="s">
        <v>586</v>
      </c>
      <c r="G16" s="87" t="s">
        <v>585</v>
      </c>
    </row>
    <row r="17" spans="1:7" s="83" customFormat="1" ht="18" customHeight="1" x14ac:dyDescent="0.25">
      <c r="A17" s="85" t="s">
        <v>584</v>
      </c>
      <c r="B17" s="84" t="s">
        <v>583</v>
      </c>
      <c r="C17" s="84" t="s">
        <v>582</v>
      </c>
      <c r="D17" s="84" t="s">
        <v>581</v>
      </c>
      <c r="E17" s="84" t="s">
        <v>580</v>
      </c>
      <c r="F17" s="84" t="s">
        <v>579</v>
      </c>
      <c r="G17" s="84" t="s">
        <v>578</v>
      </c>
    </row>
    <row r="18" spans="1:7" s="81" customFormat="1" ht="18" customHeight="1" x14ac:dyDescent="0.25">
      <c r="A18" s="82" t="s">
        <v>577</v>
      </c>
      <c r="B18" s="79">
        <v>0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</row>
    <row r="19" spans="1:7" ht="18" customHeight="1" x14ac:dyDescent="0.25">
      <c r="A19" s="80" t="s">
        <v>341</v>
      </c>
      <c r="B19" s="79" t="s">
        <v>576</v>
      </c>
      <c r="C19" s="79" t="s">
        <v>575</v>
      </c>
      <c r="D19" s="79" t="s">
        <v>574</v>
      </c>
      <c r="E19" s="79" t="s">
        <v>573</v>
      </c>
      <c r="F19" s="79" t="s">
        <v>572</v>
      </c>
      <c r="G19" s="79" t="s">
        <v>571</v>
      </c>
    </row>
    <row r="20" spans="1:7" ht="7.5" customHeight="1" x14ac:dyDescent="0.25"/>
    <row r="22" spans="1:7" hidden="1" x14ac:dyDescent="0.25">
      <c r="B22" s="78">
        <v>0</v>
      </c>
    </row>
  </sheetData>
  <mergeCells count="4">
    <mergeCell ref="A4:G4"/>
    <mergeCell ref="A2:G2"/>
    <mergeCell ref="A1:G1"/>
    <mergeCell ref="A3:G3"/>
  </mergeCells>
  <hyperlinks>
    <hyperlink ref="A1:F1" location="Índice!A1" display="Volver al índice" xr:uid="{129DF3A4-5AF9-4AB5-A8C6-EE2192D16B0D}"/>
  </hyperlinks>
  <pageMargins left="0.75" right="0.75" top="1" bottom="1" header="0" footer="0"/>
  <pageSetup paperSize="9" scale="65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857A2-C809-46AC-AC1B-ADBF0A9CF704}">
  <sheetPr codeName="Hoja6"/>
  <dimension ref="A1:XFC20"/>
  <sheetViews>
    <sheetView workbookViewId="0">
      <selection sqref="A1:G1"/>
    </sheetView>
  </sheetViews>
  <sheetFormatPr baseColWidth="10" defaultColWidth="0" defaultRowHeight="11.25" zeroHeight="1" x14ac:dyDescent="0.25"/>
  <cols>
    <col min="1" max="1" width="40.7109375" style="97" customWidth="1"/>
    <col min="2" max="7" width="15.7109375" style="97" customWidth="1"/>
    <col min="8" max="8" width="1.5703125" style="97" customWidth="1"/>
    <col min="9" max="11" width="14" style="97" hidden="1"/>
    <col min="12" max="12" width="12" style="97" hidden="1"/>
    <col min="13" max="16383" width="11.42578125" style="97" hidden="1"/>
    <col min="16384" max="16384" width="3.7109375" style="97" hidden="1"/>
  </cols>
  <sheetData>
    <row r="1" spans="1:9" ht="21.75" customHeight="1" x14ac:dyDescent="0.25">
      <c r="A1" s="272" t="s">
        <v>533</v>
      </c>
      <c r="B1" s="272"/>
      <c r="C1" s="272"/>
      <c r="D1" s="272"/>
      <c r="E1" s="272"/>
      <c r="F1" s="272"/>
      <c r="G1" s="272"/>
      <c r="I1" s="97">
        <v>2</v>
      </c>
    </row>
    <row r="2" spans="1:9" ht="15.75" customHeight="1" x14ac:dyDescent="0.2">
      <c r="A2" s="270" t="s">
        <v>746</v>
      </c>
      <c r="B2" s="271"/>
      <c r="C2" s="271"/>
      <c r="D2" s="271"/>
      <c r="E2" s="271"/>
      <c r="F2" s="271"/>
      <c r="G2" s="271"/>
    </row>
    <row r="3" spans="1:9" ht="15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9" ht="15.75" customHeight="1" x14ac:dyDescent="0.25">
      <c r="A4" s="269" t="s">
        <v>665</v>
      </c>
      <c r="B4" s="269"/>
      <c r="C4" s="269"/>
      <c r="D4" s="269"/>
      <c r="E4" s="269"/>
      <c r="F4" s="269"/>
      <c r="G4" s="269"/>
    </row>
    <row r="5" spans="1:9" s="101" customFormat="1" ht="33" customHeight="1" x14ac:dyDescent="0.25">
      <c r="A5" s="96" t="s">
        <v>664</v>
      </c>
      <c r="B5" s="94" t="s">
        <v>363</v>
      </c>
      <c r="C5" s="94" t="s">
        <v>663</v>
      </c>
      <c r="D5" s="94" t="s">
        <v>662</v>
      </c>
      <c r="E5" s="95" t="s">
        <v>661</v>
      </c>
      <c r="F5" s="95" t="s">
        <v>660</v>
      </c>
      <c r="G5" s="94" t="s">
        <v>368</v>
      </c>
    </row>
    <row r="6" spans="1:9" ht="18" customHeight="1" x14ac:dyDescent="0.25">
      <c r="A6" s="92" t="s">
        <v>659</v>
      </c>
      <c r="B6" s="91" t="s">
        <v>745</v>
      </c>
      <c r="C6" s="91" t="s">
        <v>744</v>
      </c>
      <c r="D6" s="91" t="s">
        <v>743</v>
      </c>
      <c r="E6" s="91" t="s">
        <v>742</v>
      </c>
      <c r="F6" s="91" t="s">
        <v>741</v>
      </c>
      <c r="G6" s="91" t="s">
        <v>740</v>
      </c>
      <c r="H6" s="100"/>
    </row>
    <row r="7" spans="1:9" ht="18" customHeight="1" x14ac:dyDescent="0.25">
      <c r="A7" s="88" t="s">
        <v>652</v>
      </c>
      <c r="B7" s="87" t="s">
        <v>739</v>
      </c>
      <c r="C7" s="87" t="s">
        <v>738</v>
      </c>
      <c r="D7" s="87" t="s">
        <v>737</v>
      </c>
      <c r="E7" s="87" t="s">
        <v>736</v>
      </c>
      <c r="F7" s="87" t="s">
        <v>735</v>
      </c>
      <c r="G7" s="87" t="s">
        <v>734</v>
      </c>
      <c r="H7" s="100"/>
    </row>
    <row r="8" spans="1:9" ht="18" customHeight="1" x14ac:dyDescent="0.25">
      <c r="A8" s="88" t="s">
        <v>645</v>
      </c>
      <c r="B8" s="87" t="s">
        <v>733</v>
      </c>
      <c r="C8" s="87" t="s">
        <v>732</v>
      </c>
      <c r="D8" s="87" t="s">
        <v>731</v>
      </c>
      <c r="E8" s="87" t="s">
        <v>730</v>
      </c>
      <c r="F8" s="87" t="s">
        <v>729</v>
      </c>
      <c r="G8" s="87" t="s">
        <v>728</v>
      </c>
      <c r="H8" s="100"/>
    </row>
    <row r="9" spans="1:9" ht="18" customHeight="1" x14ac:dyDescent="0.25">
      <c r="A9" s="88" t="s">
        <v>638</v>
      </c>
      <c r="B9" s="87" t="s">
        <v>727</v>
      </c>
      <c r="C9" s="87" t="s">
        <v>726</v>
      </c>
      <c r="D9" s="87" t="s">
        <v>725</v>
      </c>
      <c r="E9" s="87" t="s">
        <v>724</v>
      </c>
      <c r="F9" s="87" t="s">
        <v>723</v>
      </c>
      <c r="G9" s="87" t="s">
        <v>722</v>
      </c>
      <c r="H9" s="100"/>
    </row>
    <row r="10" spans="1:9" s="98" customFormat="1" ht="18" customHeight="1" x14ac:dyDescent="0.25">
      <c r="A10" s="85" t="s">
        <v>631</v>
      </c>
      <c r="B10" s="84" t="s">
        <v>721</v>
      </c>
      <c r="C10" s="84" t="s">
        <v>720</v>
      </c>
      <c r="D10" s="84" t="s">
        <v>719</v>
      </c>
      <c r="E10" s="84" t="s">
        <v>718</v>
      </c>
      <c r="F10" s="84" t="s">
        <v>717</v>
      </c>
      <c r="G10" s="84" t="s">
        <v>716</v>
      </c>
      <c r="H10" s="99"/>
    </row>
    <row r="11" spans="1:9" ht="18" customHeight="1" x14ac:dyDescent="0.25">
      <c r="A11" s="88" t="s">
        <v>624</v>
      </c>
      <c r="B11" s="87" t="s">
        <v>715</v>
      </c>
      <c r="C11" s="87" t="s">
        <v>714</v>
      </c>
      <c r="D11" s="87" t="s">
        <v>713</v>
      </c>
      <c r="E11" s="87" t="s">
        <v>712</v>
      </c>
      <c r="F11" s="87" t="s">
        <v>711</v>
      </c>
      <c r="G11" s="87" t="s">
        <v>710</v>
      </c>
      <c r="H11" s="100"/>
    </row>
    <row r="12" spans="1:9" ht="18" customHeight="1" x14ac:dyDescent="0.25">
      <c r="A12" s="88" t="s">
        <v>617</v>
      </c>
      <c r="B12" s="87" t="s">
        <v>709</v>
      </c>
      <c r="C12" s="87" t="s">
        <v>708</v>
      </c>
      <c r="D12" s="87" t="s">
        <v>707</v>
      </c>
      <c r="E12" s="87" t="s">
        <v>706</v>
      </c>
      <c r="F12" s="87" t="s">
        <v>705</v>
      </c>
      <c r="G12" s="87" t="s">
        <v>704</v>
      </c>
      <c r="H12" s="100"/>
    </row>
    <row r="13" spans="1:9" s="98" customFormat="1" ht="18" customHeight="1" x14ac:dyDescent="0.25">
      <c r="A13" s="85" t="s">
        <v>610</v>
      </c>
      <c r="B13" s="84" t="s">
        <v>703</v>
      </c>
      <c r="C13" s="84" t="s">
        <v>702</v>
      </c>
      <c r="D13" s="84" t="s">
        <v>701</v>
      </c>
      <c r="E13" s="84" t="s">
        <v>700</v>
      </c>
      <c r="F13" s="84" t="s">
        <v>699</v>
      </c>
      <c r="G13" s="84" t="s">
        <v>698</v>
      </c>
      <c r="H13" s="99"/>
    </row>
    <row r="14" spans="1:9" s="98" customFormat="1" ht="18" customHeight="1" x14ac:dyDescent="0.25">
      <c r="A14" s="85" t="s">
        <v>603</v>
      </c>
      <c r="B14" s="84" t="s">
        <v>697</v>
      </c>
      <c r="C14" s="84" t="s">
        <v>696</v>
      </c>
      <c r="D14" s="84" t="s">
        <v>695</v>
      </c>
      <c r="E14" s="84" t="s">
        <v>694</v>
      </c>
      <c r="F14" s="84" t="s">
        <v>693</v>
      </c>
      <c r="G14" s="84" t="s">
        <v>692</v>
      </c>
      <c r="H14" s="99"/>
    </row>
    <row r="15" spans="1:9" ht="18" customHeight="1" x14ac:dyDescent="0.25">
      <c r="A15" s="88" t="s">
        <v>596</v>
      </c>
      <c r="B15" s="87" t="s">
        <v>691</v>
      </c>
      <c r="C15" s="87" t="s">
        <v>690</v>
      </c>
      <c r="D15" s="87" t="s">
        <v>689</v>
      </c>
      <c r="E15" s="87" t="s">
        <v>688</v>
      </c>
      <c r="F15" s="87" t="s">
        <v>687</v>
      </c>
      <c r="G15" s="87" t="s">
        <v>686</v>
      </c>
      <c r="H15" s="100"/>
    </row>
    <row r="16" spans="1:9" ht="18" customHeight="1" x14ac:dyDescent="0.25">
      <c r="A16" s="88" t="s">
        <v>590</v>
      </c>
      <c r="B16" s="87" t="s">
        <v>685</v>
      </c>
      <c r="C16" s="87" t="s">
        <v>684</v>
      </c>
      <c r="D16" s="87" t="s">
        <v>683</v>
      </c>
      <c r="E16" s="87" t="s">
        <v>682</v>
      </c>
      <c r="F16" s="87" t="s">
        <v>681</v>
      </c>
      <c r="G16" s="87" t="s">
        <v>680</v>
      </c>
      <c r="H16" s="100"/>
    </row>
    <row r="17" spans="1:8" s="98" customFormat="1" ht="18" customHeight="1" x14ac:dyDescent="0.25">
      <c r="A17" s="85" t="s">
        <v>584</v>
      </c>
      <c r="B17" s="84" t="s">
        <v>679</v>
      </c>
      <c r="C17" s="84" t="s">
        <v>678</v>
      </c>
      <c r="D17" s="84" t="s">
        <v>677</v>
      </c>
      <c r="E17" s="84" t="s">
        <v>676</v>
      </c>
      <c r="F17" s="84" t="s">
        <v>675</v>
      </c>
      <c r="G17" s="84" t="s">
        <v>674</v>
      </c>
      <c r="H17" s="99"/>
    </row>
    <row r="18" spans="1:8" s="98" customFormat="1" ht="18" customHeight="1" x14ac:dyDescent="0.25">
      <c r="A18" s="82" t="s">
        <v>577</v>
      </c>
      <c r="B18" s="79">
        <v>0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</row>
    <row r="19" spans="1:8" ht="18" customHeight="1" x14ac:dyDescent="0.25">
      <c r="A19" s="80" t="s">
        <v>341</v>
      </c>
      <c r="B19" s="79" t="s">
        <v>673</v>
      </c>
      <c r="C19" s="79" t="s">
        <v>672</v>
      </c>
      <c r="D19" s="79" t="s">
        <v>671</v>
      </c>
      <c r="E19" s="79" t="s">
        <v>670</v>
      </c>
      <c r="F19" s="79" t="s">
        <v>669</v>
      </c>
      <c r="G19" s="79" t="s">
        <v>668</v>
      </c>
    </row>
    <row r="20" spans="1:8" ht="7.5" customHeight="1" x14ac:dyDescent="0.25"/>
  </sheetData>
  <mergeCells count="4">
    <mergeCell ref="A4:G4"/>
    <mergeCell ref="A1:G1"/>
    <mergeCell ref="A2:G2"/>
    <mergeCell ref="A3:G3"/>
  </mergeCells>
  <hyperlinks>
    <hyperlink ref="A1:F1" location="Índice!A1" display="Volver al índice" xr:uid="{81942A03-111D-4B09-AE4E-C9601FE86A78}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2A0AF-3AD8-42C7-B94F-2AF6CA81D342}">
  <sheetPr codeName="Hoja7"/>
  <dimension ref="A1:L20"/>
  <sheetViews>
    <sheetView workbookViewId="0">
      <selection sqref="A1:G1"/>
    </sheetView>
  </sheetViews>
  <sheetFormatPr baseColWidth="10" defaultColWidth="0" defaultRowHeight="11.25" zeroHeight="1" x14ac:dyDescent="0.25"/>
  <cols>
    <col min="1" max="1" width="40.7109375" style="97" customWidth="1"/>
    <col min="2" max="7" width="15.7109375" style="97" customWidth="1"/>
    <col min="8" max="8" width="1.42578125" style="97" customWidth="1"/>
    <col min="9" max="11" width="14" style="97" hidden="1" customWidth="1"/>
    <col min="12" max="12" width="12" style="97" hidden="1" customWidth="1"/>
    <col min="13" max="16384" width="11.42578125" style="97" hidden="1"/>
  </cols>
  <sheetData>
    <row r="1" spans="1:9" ht="21.75" customHeight="1" x14ac:dyDescent="0.25">
      <c r="A1" s="272" t="s">
        <v>533</v>
      </c>
      <c r="B1" s="272"/>
      <c r="C1" s="272"/>
      <c r="D1" s="272"/>
      <c r="E1" s="272"/>
      <c r="F1" s="272"/>
      <c r="G1" s="272"/>
      <c r="I1" s="97">
        <v>3</v>
      </c>
    </row>
    <row r="2" spans="1:9" ht="15.75" customHeight="1" x14ac:dyDescent="0.2">
      <c r="A2" s="270" t="s">
        <v>819</v>
      </c>
      <c r="B2" s="271"/>
      <c r="C2" s="271"/>
      <c r="D2" s="271"/>
      <c r="E2" s="271"/>
      <c r="F2" s="271"/>
      <c r="G2" s="271"/>
    </row>
    <row r="3" spans="1:9" ht="15.75" customHeight="1" x14ac:dyDescent="0.25">
      <c r="A3" s="273" t="s">
        <v>666</v>
      </c>
      <c r="B3" s="273"/>
      <c r="C3" s="273"/>
      <c r="D3" s="273"/>
      <c r="E3" s="273"/>
      <c r="F3" s="273"/>
      <c r="G3" s="273"/>
    </row>
    <row r="4" spans="1:9" ht="15.75" customHeight="1" x14ac:dyDescent="0.25">
      <c r="A4" s="269" t="s">
        <v>665</v>
      </c>
      <c r="B4" s="269"/>
      <c r="C4" s="269"/>
      <c r="D4" s="269"/>
      <c r="E4" s="269"/>
      <c r="F4" s="269"/>
      <c r="G4" s="269"/>
    </row>
    <row r="5" spans="1:9" s="101" customFormat="1" ht="33" customHeight="1" x14ac:dyDescent="0.25">
      <c r="A5" s="96" t="s">
        <v>664</v>
      </c>
      <c r="B5" s="94" t="s">
        <v>363</v>
      </c>
      <c r="C5" s="94" t="s">
        <v>663</v>
      </c>
      <c r="D5" s="94" t="s">
        <v>662</v>
      </c>
      <c r="E5" s="95" t="s">
        <v>661</v>
      </c>
      <c r="F5" s="95" t="s">
        <v>660</v>
      </c>
      <c r="G5" s="94" t="s">
        <v>368</v>
      </c>
    </row>
    <row r="6" spans="1:9" ht="18" customHeight="1" x14ac:dyDescent="0.25">
      <c r="A6" s="92" t="s">
        <v>659</v>
      </c>
      <c r="B6" s="91" t="s">
        <v>818</v>
      </c>
      <c r="C6" s="91" t="s">
        <v>817</v>
      </c>
      <c r="D6" s="91" t="s">
        <v>816</v>
      </c>
      <c r="E6" s="91" t="s">
        <v>815</v>
      </c>
      <c r="F6" s="91" t="s">
        <v>814</v>
      </c>
      <c r="G6" s="91" t="s">
        <v>813</v>
      </c>
    </row>
    <row r="7" spans="1:9" ht="18" customHeight="1" x14ac:dyDescent="0.25">
      <c r="A7" s="88" t="s">
        <v>652</v>
      </c>
      <c r="B7" s="87" t="s">
        <v>812</v>
      </c>
      <c r="C7" s="87" t="s">
        <v>811</v>
      </c>
      <c r="D7" s="87" t="s">
        <v>810</v>
      </c>
      <c r="E7" s="87" t="s">
        <v>809</v>
      </c>
      <c r="F7" s="87" t="s">
        <v>808</v>
      </c>
      <c r="G7" s="87" t="s">
        <v>807</v>
      </c>
    </row>
    <row r="8" spans="1:9" ht="18" customHeight="1" x14ac:dyDescent="0.25">
      <c r="A8" s="88" t="s">
        <v>645</v>
      </c>
      <c r="B8" s="87" t="s">
        <v>806</v>
      </c>
      <c r="C8" s="87" t="s">
        <v>805</v>
      </c>
      <c r="D8" s="87" t="s">
        <v>804</v>
      </c>
      <c r="E8" s="87" t="s">
        <v>803</v>
      </c>
      <c r="F8" s="87" t="s">
        <v>802</v>
      </c>
      <c r="G8" s="87" t="s">
        <v>801</v>
      </c>
    </row>
    <row r="9" spans="1:9" ht="18" customHeight="1" x14ac:dyDescent="0.25">
      <c r="A9" s="88" t="s">
        <v>638</v>
      </c>
      <c r="B9" s="87" t="s">
        <v>800</v>
      </c>
      <c r="C9" s="87" t="s">
        <v>799</v>
      </c>
      <c r="D9" s="87" t="s">
        <v>798</v>
      </c>
      <c r="E9" s="87" t="s">
        <v>797</v>
      </c>
      <c r="F9" s="87" t="s">
        <v>796</v>
      </c>
      <c r="G9" s="87" t="s">
        <v>795</v>
      </c>
    </row>
    <row r="10" spans="1:9" s="98" customFormat="1" ht="18" customHeight="1" x14ac:dyDescent="0.25">
      <c r="A10" s="85" t="s">
        <v>631</v>
      </c>
      <c r="B10" s="84" t="s">
        <v>794</v>
      </c>
      <c r="C10" s="84" t="s">
        <v>793</v>
      </c>
      <c r="D10" s="84" t="s">
        <v>792</v>
      </c>
      <c r="E10" s="84" t="s">
        <v>791</v>
      </c>
      <c r="F10" s="84" t="s">
        <v>790</v>
      </c>
      <c r="G10" s="84" t="s">
        <v>789</v>
      </c>
    </row>
    <row r="11" spans="1:9" ht="18" customHeight="1" x14ac:dyDescent="0.25">
      <c r="A11" s="88" t="s">
        <v>624</v>
      </c>
      <c r="B11" s="87" t="s">
        <v>788</v>
      </c>
      <c r="C11" s="87" t="s">
        <v>787</v>
      </c>
      <c r="D11" s="87" t="s">
        <v>786</v>
      </c>
      <c r="E11" s="87" t="s">
        <v>785</v>
      </c>
      <c r="F11" s="87" t="s">
        <v>784</v>
      </c>
      <c r="G11" s="87" t="s">
        <v>783</v>
      </c>
    </row>
    <row r="12" spans="1:9" ht="18" customHeight="1" x14ac:dyDescent="0.25">
      <c r="A12" s="88" t="s">
        <v>617</v>
      </c>
      <c r="B12" s="87" t="s">
        <v>782</v>
      </c>
      <c r="C12" s="87" t="s">
        <v>781</v>
      </c>
      <c r="D12" s="87" t="s">
        <v>780</v>
      </c>
      <c r="E12" s="87" t="s">
        <v>779</v>
      </c>
      <c r="F12" s="87" t="s">
        <v>778</v>
      </c>
      <c r="G12" s="87" t="s">
        <v>777</v>
      </c>
    </row>
    <row r="13" spans="1:9" s="98" customFormat="1" ht="18" customHeight="1" x14ac:dyDescent="0.25">
      <c r="A13" s="85" t="s">
        <v>610</v>
      </c>
      <c r="B13" s="84" t="s">
        <v>776</v>
      </c>
      <c r="C13" s="84" t="s">
        <v>775</v>
      </c>
      <c r="D13" s="84" t="s">
        <v>774</v>
      </c>
      <c r="E13" s="84" t="s">
        <v>773</v>
      </c>
      <c r="F13" s="84" t="s">
        <v>772</v>
      </c>
      <c r="G13" s="84" t="s">
        <v>771</v>
      </c>
    </row>
    <row r="14" spans="1:9" s="98" customFormat="1" ht="18" customHeight="1" x14ac:dyDescent="0.25">
      <c r="A14" s="85" t="s">
        <v>603</v>
      </c>
      <c r="B14" s="84" t="s">
        <v>770</v>
      </c>
      <c r="C14" s="84" t="s">
        <v>769</v>
      </c>
      <c r="D14" s="84" t="s">
        <v>768</v>
      </c>
      <c r="E14" s="84" t="s">
        <v>767</v>
      </c>
      <c r="F14" s="84" t="s">
        <v>766</v>
      </c>
      <c r="G14" s="84" t="s">
        <v>765</v>
      </c>
    </row>
    <row r="15" spans="1:9" ht="18" customHeight="1" x14ac:dyDescent="0.25">
      <c r="A15" s="88" t="s">
        <v>596</v>
      </c>
      <c r="B15" s="87" t="s">
        <v>691</v>
      </c>
      <c r="C15" s="87" t="s">
        <v>764</v>
      </c>
      <c r="D15" s="87" t="s">
        <v>763</v>
      </c>
      <c r="E15" s="87" t="s">
        <v>762</v>
      </c>
      <c r="F15" s="87" t="s">
        <v>761</v>
      </c>
      <c r="G15" s="87" t="s">
        <v>753</v>
      </c>
    </row>
    <row r="16" spans="1:9" ht="18" customHeight="1" x14ac:dyDescent="0.25">
      <c r="A16" s="88" t="s">
        <v>590</v>
      </c>
      <c r="B16" s="87" t="s">
        <v>685</v>
      </c>
      <c r="C16" s="87" t="s">
        <v>760</v>
      </c>
      <c r="D16" s="87" t="s">
        <v>759</v>
      </c>
      <c r="E16" s="87" t="s">
        <v>758</v>
      </c>
      <c r="F16" s="87" t="s">
        <v>758</v>
      </c>
      <c r="G16" s="87" t="s">
        <v>585</v>
      </c>
    </row>
    <row r="17" spans="1:7" s="98" customFormat="1" ht="18" customHeight="1" x14ac:dyDescent="0.25">
      <c r="A17" s="85" t="s">
        <v>584</v>
      </c>
      <c r="B17" s="84" t="s">
        <v>679</v>
      </c>
      <c r="C17" s="84" t="s">
        <v>757</v>
      </c>
      <c r="D17" s="84" t="s">
        <v>756</v>
      </c>
      <c r="E17" s="84" t="s">
        <v>755</v>
      </c>
      <c r="F17" s="84" t="s">
        <v>754</v>
      </c>
      <c r="G17" s="84" t="s">
        <v>753</v>
      </c>
    </row>
    <row r="18" spans="1:7" s="98" customFormat="1" ht="18" customHeight="1" x14ac:dyDescent="0.25">
      <c r="A18" s="82" t="s">
        <v>577</v>
      </c>
      <c r="B18" s="79">
        <v>0</v>
      </c>
      <c r="C18" s="79">
        <v>0</v>
      </c>
      <c r="D18" s="79">
        <v>0</v>
      </c>
      <c r="E18" s="79">
        <v>0</v>
      </c>
      <c r="F18" s="79">
        <v>0</v>
      </c>
      <c r="G18" s="79">
        <v>0</v>
      </c>
    </row>
    <row r="19" spans="1:7" ht="18" customHeight="1" x14ac:dyDescent="0.25">
      <c r="A19" s="80" t="s">
        <v>341</v>
      </c>
      <c r="B19" s="102" t="s">
        <v>752</v>
      </c>
      <c r="C19" s="102" t="s">
        <v>751</v>
      </c>
      <c r="D19" s="102" t="s">
        <v>750</v>
      </c>
      <c r="E19" s="102" t="s">
        <v>749</v>
      </c>
      <c r="F19" s="102" t="s">
        <v>748</v>
      </c>
      <c r="G19" s="102" t="s">
        <v>747</v>
      </c>
    </row>
    <row r="20" spans="1:7" ht="7.5" customHeight="1" x14ac:dyDescent="0.25"/>
  </sheetData>
  <mergeCells count="4">
    <mergeCell ref="A4:G4"/>
    <mergeCell ref="A2:G2"/>
    <mergeCell ref="A1:G1"/>
    <mergeCell ref="A3:G3"/>
  </mergeCells>
  <hyperlinks>
    <hyperlink ref="A1:F1" location="Índice!A1" display="Volver al índice" xr:uid="{78FEDB1E-D5F0-4CCD-A497-6963AE2E22B4}"/>
  </hyperlinks>
  <pageMargins left="0.75" right="0.75" top="1" bottom="1" header="0" footer="0"/>
  <pageSetup paperSize="9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</vt:i4>
      </vt:variant>
    </vt:vector>
  </HeadingPairs>
  <TitlesOfParts>
    <vt:vector size="23" baseType="lpstr">
      <vt:lpstr>Índice</vt:lpstr>
      <vt:lpstr>Graficos</vt:lpstr>
      <vt:lpstr>Consulta</vt:lpstr>
      <vt:lpstr>A1</vt:lpstr>
      <vt:lpstr>A2.1</vt:lpstr>
      <vt:lpstr>A2.2</vt:lpstr>
      <vt:lpstr>A2.3</vt:lpstr>
      <vt:lpstr>A2.4</vt:lpstr>
      <vt:lpstr>A3.1</vt:lpstr>
      <vt:lpstr>A3.2</vt:lpstr>
      <vt:lpstr>A3.3</vt:lpstr>
      <vt:lpstr>A3.4</vt:lpstr>
      <vt:lpstr>A4</vt:lpstr>
      <vt:lpstr>A5</vt:lpstr>
      <vt:lpstr>A6</vt:lpstr>
      <vt:lpstr>A7</vt:lpstr>
      <vt:lpstr>A8</vt:lpstr>
      <vt:lpstr>A9</vt:lpstr>
      <vt:lpstr>A10</vt:lpstr>
      <vt:lpstr>A11</vt:lpstr>
      <vt:lpstr>A12</vt:lpstr>
      <vt:lpstr>Índice!_Toc352860830</vt:lpstr>
      <vt:lpstr>Datos!OLE_LINK2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2025-12-18T08:51:49Z</dcterms:created>
  <dcterms:modified xsi:type="dcterms:W3CDTF">2025-12-18T08:52:47Z</dcterms:modified>
</cp:coreProperties>
</file>